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inemalbranche/Desktop/Change /TRANSFERTS/"/>
    </mc:Choice>
  </mc:AlternateContent>
  <xr:revisionPtr revIDLastSave="0" documentId="13_ncr:1_{72CFE554-EA0B-034A-BAF0-ED9D4B632A71}" xr6:coauthVersionLast="47" xr6:coauthVersionMax="47" xr10:uidLastSave="{00000000-0000-0000-0000-000000000000}"/>
  <bookViews>
    <workbookView xWindow="600" yWindow="1000" windowWidth="15180" windowHeight="15900" firstSheet="5" activeTab="7" xr2:uid="{EEE6D653-1491-B14B-9A5B-1BA9DA982C5C}"/>
  </bookViews>
  <sheets>
    <sheet name="TRANSFERT EX 17 18" sheetId="1" r:id="rId1"/>
    <sheet name="TRANSFERT EX _18 19" sheetId="2" r:id="rId2"/>
    <sheet name="TRANSFERT EX_19 20" sheetId="3" r:id="rId3"/>
    <sheet name="TRANSFERT EX_20 21" sheetId="4" r:id="rId4"/>
    <sheet name="TRANSFERT EX_21 22" sheetId="5" r:id="rId5"/>
    <sheet name="TRANSFERT EX_22 23" sheetId="6" r:id="rId6"/>
    <sheet name="TRANSFERT EX_23 24" sheetId="7" r:id="rId7"/>
    <sheet name="TRANSFERT EX_24 25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123Graph_A" hidden="1">[1]Taux!$B$8:$B$19</definedName>
    <definedName name="__123Graph_ACHART1" localSheetId="7" hidden="1">'[2]91-92'!#REF!</definedName>
    <definedName name="__123Graph_ACHART1" hidden="1">'[2]91-92'!#REF!</definedName>
    <definedName name="__123Graph_ACURRENT" localSheetId="7" hidden="1">'[2]91-92'!#REF!</definedName>
    <definedName name="__123Graph_ACURRENT" hidden="1">'[2]91-92'!#REF!</definedName>
    <definedName name="__123Graph_B" localSheetId="7" hidden="1">[1]Taux!#REF!</definedName>
    <definedName name="__123Graph_B" hidden="1">[1]Taux!#REF!</definedName>
    <definedName name="__123Graph_BCHART1" localSheetId="7" hidden="1">'[2]91-92'!#REF!</definedName>
    <definedName name="__123Graph_BCHART1" hidden="1">'[2]91-92'!#REF!</definedName>
    <definedName name="__123Graph_BCURRENT" localSheetId="7" hidden="1">'[2]91-92'!#REF!</definedName>
    <definedName name="__123Graph_BCURRENT" hidden="1">'[2]91-92'!#REF!</definedName>
    <definedName name="__123Graph_C" hidden="1">[1]Taux!$C$9:$C$19</definedName>
    <definedName name="__123Graph_D" hidden="1">[1]Taux!$D$9:$D$22</definedName>
    <definedName name="__123Graph_E" hidden="1">[1]Taux!$E$9:$E$22</definedName>
    <definedName name="__123Graph_F" hidden="1">[1]Taux!$F$9:$F$22</definedName>
    <definedName name="__123Graph_X" localSheetId="7" hidden="1">[1]Taux!#REF!</definedName>
    <definedName name="__123Graph_X" hidden="1">[1]Taux!#REF!</definedName>
    <definedName name="__123Graph_XCHART1" localSheetId="7" hidden="1">'[2]91-92'!#REF!</definedName>
    <definedName name="__123Graph_XCHART1" hidden="1">'[2]91-92'!#REF!</definedName>
    <definedName name="__123Graph_XCURRENT" localSheetId="7" hidden="1">'[2]91-92'!#REF!</definedName>
    <definedName name="__123Graph_XCURRENT" hidden="1">'[2]91-92'!#REF!</definedName>
    <definedName name="abc" hidden="1">[3]Taux!$D$9:$D$22</definedName>
    <definedName name="Achat">[4]G!$B$17</definedName>
    <definedName name="ane" localSheetId="7" hidden="1">[5]Taux!#REF!</definedName>
    <definedName name="ane" hidden="1">[5]Taux!#REF!</definedName>
    <definedName name="CB" hidden="1">[5]Taux!$B$8:$B$19</definedName>
    <definedName name="cvvvvv" hidden="1">[5]Taux!$F$9:$F$22</definedName>
    <definedName name="Print_Area_MI">#REF!</definedName>
    <definedName name="Vente">[4]G!$C$17</definedName>
    <definedName name="_xlnm.Print_Area">[6]Change_MAE!$A$2:$L$49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7" i="8" l="1"/>
  <c r="V47" i="8"/>
  <c r="T47" i="8"/>
  <c r="R47" i="8"/>
  <c r="P47" i="8"/>
  <c r="N47" i="8"/>
  <c r="L47" i="8"/>
  <c r="J47" i="8"/>
  <c r="Z46" i="8"/>
  <c r="H45" i="8"/>
  <c r="H47" i="8" s="1"/>
  <c r="F45" i="8"/>
  <c r="F47" i="8" s="1"/>
  <c r="D45" i="8"/>
  <c r="E41" i="8" s="1"/>
  <c r="B45" i="8"/>
  <c r="Z45" i="8" s="1"/>
  <c r="Z47" i="8" s="1"/>
  <c r="Z44" i="8"/>
  <c r="Z43" i="8"/>
  <c r="G43" i="8"/>
  <c r="E43" i="8"/>
  <c r="Z42" i="8"/>
  <c r="Z41" i="8"/>
  <c r="I41" i="8"/>
  <c r="G41" i="8"/>
  <c r="Z40" i="8"/>
  <c r="Z39" i="8"/>
  <c r="I39" i="8"/>
  <c r="G39" i="8"/>
  <c r="Z38" i="8"/>
  <c r="Z37" i="8"/>
  <c r="C37" i="8"/>
  <c r="Z36" i="8"/>
  <c r="Z35" i="8"/>
  <c r="C35" i="8"/>
  <c r="Z34" i="8"/>
  <c r="Z33" i="8"/>
  <c r="I33" i="8"/>
  <c r="G33" i="8"/>
  <c r="Z32" i="8"/>
  <c r="Z31" i="8"/>
  <c r="I31" i="8"/>
  <c r="G31" i="8"/>
  <c r="Z30" i="8"/>
  <c r="Z29" i="8"/>
  <c r="G29" i="8"/>
  <c r="C29" i="8"/>
  <c r="Z22" i="8"/>
  <c r="X21" i="8"/>
  <c r="X23" i="8" s="1"/>
  <c r="W21" i="8"/>
  <c r="V21" i="8"/>
  <c r="V23" i="8" s="1"/>
  <c r="U21" i="8"/>
  <c r="T21" i="8"/>
  <c r="T23" i="8" s="1"/>
  <c r="S21" i="8"/>
  <c r="R21" i="8"/>
  <c r="R23" i="8" s="1"/>
  <c r="Q21" i="8"/>
  <c r="P21" i="8"/>
  <c r="P23" i="8" s="1"/>
  <c r="O21" i="8"/>
  <c r="N21" i="8"/>
  <c r="N23" i="8" s="1"/>
  <c r="M21" i="8"/>
  <c r="L21" i="8"/>
  <c r="L23" i="8" s="1"/>
  <c r="K21" i="8"/>
  <c r="J21" i="8"/>
  <c r="J23" i="8" s="1"/>
  <c r="H21" i="8"/>
  <c r="F21" i="8"/>
  <c r="G18" i="8" s="1"/>
  <c r="D21" i="8"/>
  <c r="D23" i="8" s="1"/>
  <c r="B21" i="8"/>
  <c r="C16" i="8" s="1"/>
  <c r="Z19" i="8"/>
  <c r="G19" i="8"/>
  <c r="E19" i="8"/>
  <c r="Z18" i="8"/>
  <c r="E18" i="8"/>
  <c r="Z17" i="8"/>
  <c r="E17" i="8"/>
  <c r="Z16" i="8"/>
  <c r="G16" i="8"/>
  <c r="E16" i="8"/>
  <c r="Z15" i="8"/>
  <c r="E15" i="8"/>
  <c r="Z14" i="8"/>
  <c r="I14" i="8"/>
  <c r="G14" i="8"/>
  <c r="E14" i="8"/>
  <c r="Z13" i="8"/>
  <c r="E13" i="8"/>
  <c r="Z12" i="8"/>
  <c r="E12" i="8"/>
  <c r="C12" i="8"/>
  <c r="Z11" i="8"/>
  <c r="G11" i="8"/>
  <c r="E11" i="8"/>
  <c r="Z10" i="8"/>
  <c r="G10" i="8"/>
  <c r="E10" i="8"/>
  <c r="C10" i="8"/>
  <c r="Z9" i="8"/>
  <c r="E9" i="8"/>
  <c r="Z8" i="8"/>
  <c r="G8" i="8"/>
  <c r="E8" i="8"/>
  <c r="Z7" i="8"/>
  <c r="E7" i="8"/>
  <c r="Z6" i="8"/>
  <c r="G6" i="8"/>
  <c r="E6" i="8"/>
  <c r="Z5" i="8"/>
  <c r="I5" i="8"/>
  <c r="E5" i="8"/>
  <c r="Z4" i="8"/>
  <c r="E4" i="8"/>
  <c r="C4" i="8"/>
  <c r="X47" i="7"/>
  <c r="V47" i="7"/>
  <c r="J47" i="7"/>
  <c r="H47" i="7"/>
  <c r="D47" i="7"/>
  <c r="B47" i="7"/>
  <c r="Z46" i="7"/>
  <c r="Y45" i="7"/>
  <c r="X45" i="7"/>
  <c r="V45" i="7"/>
  <c r="W43" i="7" s="1"/>
  <c r="T45" i="7"/>
  <c r="T47" i="7" s="1"/>
  <c r="R45" i="7"/>
  <c r="S34" i="7" s="1"/>
  <c r="P45" i="7"/>
  <c r="P47" i="7" s="1"/>
  <c r="N45" i="7"/>
  <c r="O32" i="7" s="1"/>
  <c r="L45" i="7"/>
  <c r="M40" i="7" s="1"/>
  <c r="J45" i="7"/>
  <c r="H45" i="7"/>
  <c r="F45" i="7"/>
  <c r="D45" i="7"/>
  <c r="E31" i="7" s="1"/>
  <c r="B45" i="7"/>
  <c r="C31" i="7" s="1"/>
  <c r="Z44" i="7"/>
  <c r="S44" i="7"/>
  <c r="M44" i="7"/>
  <c r="K44" i="7"/>
  <c r="I44" i="7"/>
  <c r="Z43" i="7"/>
  <c r="U43" i="7"/>
  <c r="S43" i="7"/>
  <c r="Q43" i="7"/>
  <c r="K43" i="7"/>
  <c r="I43" i="7"/>
  <c r="Z42" i="7"/>
  <c r="S42" i="7"/>
  <c r="Q42" i="7"/>
  <c r="O42" i="7"/>
  <c r="M42" i="7"/>
  <c r="K42" i="7"/>
  <c r="I42" i="7"/>
  <c r="Z41" i="7"/>
  <c r="W41" i="7"/>
  <c r="U41" i="7"/>
  <c r="S41" i="7"/>
  <c r="K41" i="7"/>
  <c r="I41" i="7"/>
  <c r="Z40" i="7"/>
  <c r="S40" i="7"/>
  <c r="Q40" i="7"/>
  <c r="K40" i="7"/>
  <c r="I40" i="7"/>
  <c r="Z39" i="7"/>
  <c r="W39" i="7"/>
  <c r="U39" i="7"/>
  <c r="K39" i="7"/>
  <c r="I39" i="7"/>
  <c r="G39" i="7"/>
  <c r="E39" i="7"/>
  <c r="C39" i="7"/>
  <c r="Z38" i="7"/>
  <c r="K38" i="7"/>
  <c r="I38" i="7"/>
  <c r="C38" i="7"/>
  <c r="Z37" i="7"/>
  <c r="K37" i="7"/>
  <c r="I37" i="7"/>
  <c r="G37" i="7"/>
  <c r="E37" i="7"/>
  <c r="C37" i="7"/>
  <c r="Z36" i="7"/>
  <c r="K36" i="7"/>
  <c r="I36" i="7"/>
  <c r="C36" i="7"/>
  <c r="Z35" i="7"/>
  <c r="W35" i="7"/>
  <c r="K35" i="7"/>
  <c r="I35" i="7"/>
  <c r="E35" i="7"/>
  <c r="C35" i="7"/>
  <c r="Z34" i="7"/>
  <c r="M34" i="7"/>
  <c r="K34" i="7"/>
  <c r="I34" i="7"/>
  <c r="C34" i="7"/>
  <c r="Z33" i="7"/>
  <c r="W33" i="7"/>
  <c r="K33" i="7"/>
  <c r="I33" i="7"/>
  <c r="E33" i="7"/>
  <c r="Z32" i="7"/>
  <c r="M32" i="7"/>
  <c r="K32" i="7"/>
  <c r="I32" i="7"/>
  <c r="Z31" i="7"/>
  <c r="W31" i="7"/>
  <c r="K31" i="7"/>
  <c r="I31" i="7"/>
  <c r="G31" i="7"/>
  <c r="Z30" i="7"/>
  <c r="M30" i="7"/>
  <c r="K30" i="7"/>
  <c r="I30" i="7"/>
  <c r="Z29" i="7"/>
  <c r="W29" i="7"/>
  <c r="S29" i="7"/>
  <c r="Q29" i="7"/>
  <c r="K29" i="7"/>
  <c r="I29" i="7"/>
  <c r="G29" i="7"/>
  <c r="N23" i="7"/>
  <c r="J23" i="7"/>
  <c r="Z22" i="7"/>
  <c r="X21" i="7"/>
  <c r="X23" i="7" s="1"/>
  <c r="V21" i="7"/>
  <c r="V23" i="7" s="1"/>
  <c r="T21" i="7"/>
  <c r="U15" i="7" s="1"/>
  <c r="R21" i="7"/>
  <c r="S8" i="7" s="1"/>
  <c r="P21" i="7"/>
  <c r="Q8" i="7" s="1"/>
  <c r="N21" i="7"/>
  <c r="O15" i="7" s="1"/>
  <c r="L21" i="7"/>
  <c r="M12" i="7" s="1"/>
  <c r="J21" i="7"/>
  <c r="K15" i="7" s="1"/>
  <c r="H21" i="7"/>
  <c r="F21" i="7"/>
  <c r="F23" i="7" s="1"/>
  <c r="D21" i="7"/>
  <c r="D23" i="7" s="1"/>
  <c r="B21" i="7"/>
  <c r="C10" i="7" s="1"/>
  <c r="Z19" i="7"/>
  <c r="W19" i="7"/>
  <c r="O19" i="7"/>
  <c r="K19" i="7"/>
  <c r="I19" i="7"/>
  <c r="G19" i="7"/>
  <c r="Z18" i="7"/>
  <c r="W18" i="7"/>
  <c r="S18" i="7"/>
  <c r="Q18" i="7"/>
  <c r="O18" i="7"/>
  <c r="G18" i="7"/>
  <c r="Z17" i="7"/>
  <c r="W17" i="7"/>
  <c r="U17" i="7"/>
  <c r="K17" i="7"/>
  <c r="I17" i="7"/>
  <c r="G17" i="7"/>
  <c r="Z16" i="7"/>
  <c r="W16" i="7"/>
  <c r="U16" i="7"/>
  <c r="G16" i="7"/>
  <c r="C16" i="7"/>
  <c r="Z15" i="7"/>
  <c r="W15" i="7"/>
  <c r="I15" i="7"/>
  <c r="G15" i="7"/>
  <c r="Z14" i="7"/>
  <c r="W14" i="7"/>
  <c r="S14" i="7"/>
  <c r="G14" i="7"/>
  <c r="Z13" i="7"/>
  <c r="W13" i="7"/>
  <c r="O13" i="7"/>
  <c r="M13" i="7"/>
  <c r="K13" i="7"/>
  <c r="I13" i="7"/>
  <c r="G13" i="7"/>
  <c r="Z12" i="7"/>
  <c r="W12" i="7"/>
  <c r="U12" i="7"/>
  <c r="S12" i="7"/>
  <c r="Q12" i="7"/>
  <c r="G12" i="7"/>
  <c r="Z11" i="7"/>
  <c r="W11" i="7"/>
  <c r="U11" i="7"/>
  <c r="K11" i="7"/>
  <c r="I11" i="7"/>
  <c r="G11" i="7"/>
  <c r="Z10" i="7"/>
  <c r="W10" i="7"/>
  <c r="U10" i="7"/>
  <c r="S10" i="7"/>
  <c r="G10" i="7"/>
  <c r="E10" i="7"/>
  <c r="Z9" i="7"/>
  <c r="W9" i="7"/>
  <c r="K9" i="7"/>
  <c r="I9" i="7"/>
  <c r="G9" i="7"/>
  <c r="Z8" i="7"/>
  <c r="W8" i="7"/>
  <c r="G8" i="7"/>
  <c r="Z7" i="7"/>
  <c r="W7" i="7"/>
  <c r="U7" i="7"/>
  <c r="K7" i="7"/>
  <c r="I7" i="7"/>
  <c r="G7" i="7"/>
  <c r="Z6" i="7"/>
  <c r="W6" i="7"/>
  <c r="U6" i="7"/>
  <c r="G6" i="7"/>
  <c r="C6" i="7"/>
  <c r="Z5" i="7"/>
  <c r="W5" i="7"/>
  <c r="W21" i="7" s="1"/>
  <c r="U5" i="7"/>
  <c r="K5" i="7"/>
  <c r="I5" i="7"/>
  <c r="G5" i="7"/>
  <c r="E5" i="7"/>
  <c r="Z4" i="7"/>
  <c r="W4" i="7"/>
  <c r="G4" i="7"/>
  <c r="E4" i="7"/>
  <c r="C4" i="7"/>
  <c r="L47" i="6"/>
  <c r="J47" i="6"/>
  <c r="Z46" i="6"/>
  <c r="X45" i="6"/>
  <c r="V45" i="6"/>
  <c r="T45" i="6"/>
  <c r="T47" i="6" s="1"/>
  <c r="R45" i="6"/>
  <c r="S29" i="6" s="1"/>
  <c r="P45" i="6"/>
  <c r="Q29" i="6" s="1"/>
  <c r="N45" i="6"/>
  <c r="O32" i="6" s="1"/>
  <c r="L45" i="6"/>
  <c r="M45" i="6" s="1"/>
  <c r="K45" i="6"/>
  <c r="J45" i="6"/>
  <c r="H45" i="6"/>
  <c r="I43" i="6" s="1"/>
  <c r="F45" i="6"/>
  <c r="G31" i="6" s="1"/>
  <c r="D45" i="6"/>
  <c r="D47" i="6" s="1"/>
  <c r="B45" i="6"/>
  <c r="C40" i="6" s="1"/>
  <c r="Z44" i="6"/>
  <c r="K44" i="6"/>
  <c r="I44" i="6"/>
  <c r="Z43" i="6"/>
  <c r="U43" i="6"/>
  <c r="S43" i="6"/>
  <c r="Z42" i="6"/>
  <c r="Y42" i="6"/>
  <c r="U42" i="6"/>
  <c r="K42" i="6"/>
  <c r="I42" i="6"/>
  <c r="Z41" i="6"/>
  <c r="U41" i="6"/>
  <c r="S41" i="6"/>
  <c r="M41" i="6"/>
  <c r="K41" i="6"/>
  <c r="Z40" i="6"/>
  <c r="W40" i="6"/>
  <c r="U40" i="6"/>
  <c r="S40" i="6"/>
  <c r="M40" i="6"/>
  <c r="Z39" i="6"/>
  <c r="Y39" i="6"/>
  <c r="U39" i="6"/>
  <c r="M39" i="6"/>
  <c r="K39" i="6"/>
  <c r="I39" i="6"/>
  <c r="Z38" i="6"/>
  <c r="M38" i="6"/>
  <c r="K38" i="6"/>
  <c r="I38" i="6"/>
  <c r="Z37" i="6"/>
  <c r="U37" i="6"/>
  <c r="S37" i="6"/>
  <c r="M37" i="6"/>
  <c r="K37" i="6"/>
  <c r="Z36" i="6"/>
  <c r="Y36" i="6"/>
  <c r="U36" i="6"/>
  <c r="M36" i="6"/>
  <c r="K36" i="6"/>
  <c r="I36" i="6"/>
  <c r="Z35" i="6"/>
  <c r="M35" i="6"/>
  <c r="Z34" i="6"/>
  <c r="Y34" i="6"/>
  <c r="M34" i="6"/>
  <c r="K34" i="6"/>
  <c r="I34" i="6"/>
  <c r="Z33" i="6"/>
  <c r="M33" i="6"/>
  <c r="K33" i="6"/>
  <c r="I33" i="6"/>
  <c r="Z32" i="6"/>
  <c r="M32" i="6"/>
  <c r="K32" i="6"/>
  <c r="Z31" i="6"/>
  <c r="Y31" i="6"/>
  <c r="W31" i="6"/>
  <c r="U31" i="6"/>
  <c r="S31" i="6"/>
  <c r="M31" i="6"/>
  <c r="K31" i="6"/>
  <c r="I31" i="6"/>
  <c r="Z30" i="6"/>
  <c r="W30" i="6"/>
  <c r="U30" i="6"/>
  <c r="S30" i="6"/>
  <c r="M30" i="6"/>
  <c r="K30" i="6"/>
  <c r="I30" i="6"/>
  <c r="E30" i="6"/>
  <c r="C30" i="6"/>
  <c r="Z29" i="6"/>
  <c r="Z45" i="6" s="1"/>
  <c r="Z47" i="6" s="1"/>
  <c r="M29" i="6"/>
  <c r="K29" i="6"/>
  <c r="I29" i="6"/>
  <c r="E29" i="6"/>
  <c r="L23" i="6"/>
  <c r="Z22" i="6"/>
  <c r="X21" i="6"/>
  <c r="Y15" i="6" s="1"/>
  <c r="V21" i="6"/>
  <c r="W12" i="6" s="1"/>
  <c r="T21" i="6"/>
  <c r="T23" i="6" s="1"/>
  <c r="R21" i="6"/>
  <c r="R23" i="6" s="1"/>
  <c r="P21" i="6"/>
  <c r="Q19" i="6" s="1"/>
  <c r="N21" i="6"/>
  <c r="O16" i="6" s="1"/>
  <c r="M21" i="6"/>
  <c r="L21" i="6"/>
  <c r="J21" i="6"/>
  <c r="K18" i="6" s="1"/>
  <c r="H21" i="6"/>
  <c r="I15" i="6" s="1"/>
  <c r="F21" i="6"/>
  <c r="G12" i="6" s="1"/>
  <c r="D21" i="6"/>
  <c r="E19" i="6" s="1"/>
  <c r="B21" i="6"/>
  <c r="B23" i="6" s="1"/>
  <c r="Z19" i="6"/>
  <c r="W19" i="6"/>
  <c r="U19" i="6"/>
  <c r="S19" i="6"/>
  <c r="M19" i="6"/>
  <c r="K19" i="6"/>
  <c r="I19" i="6"/>
  <c r="Z18" i="6"/>
  <c r="U18" i="6"/>
  <c r="S18" i="6"/>
  <c r="Q18" i="6"/>
  <c r="O18" i="6"/>
  <c r="M18" i="6"/>
  <c r="Z17" i="6"/>
  <c r="U17" i="6"/>
  <c r="S17" i="6"/>
  <c r="M17" i="6"/>
  <c r="K17" i="6"/>
  <c r="Z16" i="6"/>
  <c r="U16" i="6"/>
  <c r="S16" i="6"/>
  <c r="Q16" i="6"/>
  <c r="M16" i="6"/>
  <c r="K16" i="6"/>
  <c r="Z15" i="6"/>
  <c r="U15" i="6"/>
  <c r="S15" i="6"/>
  <c r="Q15" i="6"/>
  <c r="M15" i="6"/>
  <c r="K15" i="6"/>
  <c r="Z14" i="6"/>
  <c r="W14" i="6"/>
  <c r="U14" i="6"/>
  <c r="M14" i="6"/>
  <c r="K14" i="6"/>
  <c r="I14" i="6"/>
  <c r="G14" i="6"/>
  <c r="E14" i="6"/>
  <c r="Z13" i="6"/>
  <c r="U13" i="6"/>
  <c r="M13" i="6"/>
  <c r="K13" i="6"/>
  <c r="E13" i="6"/>
  <c r="C13" i="6"/>
  <c r="Z12" i="6"/>
  <c r="U12" i="6"/>
  <c r="M12" i="6"/>
  <c r="K12" i="6"/>
  <c r="I12" i="6"/>
  <c r="Z11" i="6"/>
  <c r="W11" i="6"/>
  <c r="U11" i="6"/>
  <c r="S11" i="6"/>
  <c r="M11" i="6"/>
  <c r="K11" i="6"/>
  <c r="Z10" i="6"/>
  <c r="U10" i="6"/>
  <c r="S10" i="6"/>
  <c r="M10" i="6"/>
  <c r="K10" i="6"/>
  <c r="Z9" i="6"/>
  <c r="Y9" i="6"/>
  <c r="W9" i="6"/>
  <c r="U9" i="6"/>
  <c r="M9" i="6"/>
  <c r="K9" i="6"/>
  <c r="I9" i="6"/>
  <c r="G9" i="6"/>
  <c r="E9" i="6"/>
  <c r="Z8" i="6"/>
  <c r="W8" i="6"/>
  <c r="U8" i="6"/>
  <c r="S8" i="6"/>
  <c r="Q8" i="6"/>
  <c r="M8" i="6"/>
  <c r="K8" i="6"/>
  <c r="Z7" i="6"/>
  <c r="U7" i="6"/>
  <c r="S7" i="6"/>
  <c r="Q7" i="6"/>
  <c r="O7" i="6"/>
  <c r="M7" i="6"/>
  <c r="K7" i="6"/>
  <c r="Z6" i="6"/>
  <c r="W6" i="6"/>
  <c r="U6" i="6"/>
  <c r="M6" i="6"/>
  <c r="K6" i="6"/>
  <c r="Z5" i="6"/>
  <c r="U5" i="6"/>
  <c r="M5" i="6"/>
  <c r="K5" i="6"/>
  <c r="E5" i="6"/>
  <c r="C5" i="6"/>
  <c r="Z4" i="6"/>
  <c r="U4" i="6"/>
  <c r="M4" i="6"/>
  <c r="K4" i="6"/>
  <c r="I4" i="6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2" i="5"/>
  <c r="X22" i="5"/>
  <c r="V22" i="5"/>
  <c r="T22" i="5"/>
  <c r="R22" i="5"/>
  <c r="P22" i="5"/>
  <c r="N22" i="5"/>
  <c r="L22" i="5"/>
  <c r="J22" i="5"/>
  <c r="H22" i="5"/>
  <c r="F22" i="5"/>
  <c r="D22" i="5"/>
  <c r="B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Z3" i="5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D22" i="4"/>
  <c r="B22" i="4"/>
  <c r="X21" i="4"/>
  <c r="X22" i="4" s="1"/>
  <c r="V21" i="4"/>
  <c r="V22" i="4" s="1"/>
  <c r="T21" i="4"/>
  <c r="T22" i="4" s="1"/>
  <c r="R21" i="4"/>
  <c r="R22" i="4" s="1"/>
  <c r="P21" i="4"/>
  <c r="P22" i="4" s="1"/>
  <c r="N21" i="4"/>
  <c r="N22" i="4" s="1"/>
  <c r="L21" i="4"/>
  <c r="L22" i="4" s="1"/>
  <c r="J21" i="4"/>
  <c r="J22" i="4" s="1"/>
  <c r="H21" i="4"/>
  <c r="H22" i="4" s="1"/>
  <c r="F21" i="4"/>
  <c r="F22" i="4" s="1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  <c r="D44" i="3"/>
  <c r="B44" i="3"/>
  <c r="Z43" i="3"/>
  <c r="X42" i="3"/>
  <c r="X44" i="3" s="1"/>
  <c r="W42" i="3"/>
  <c r="V42" i="3"/>
  <c r="V44" i="3" s="1"/>
  <c r="T42" i="3"/>
  <c r="T44" i="3" s="1"/>
  <c r="R42" i="3"/>
  <c r="R44" i="3" s="1"/>
  <c r="P42" i="3"/>
  <c r="P44" i="3" s="1"/>
  <c r="N42" i="3"/>
  <c r="N44" i="3" s="1"/>
  <c r="L42" i="3"/>
  <c r="L44" i="3" s="1"/>
  <c r="J42" i="3"/>
  <c r="J44" i="3" s="1"/>
  <c r="H42" i="3"/>
  <c r="H44" i="3" s="1"/>
  <c r="F42" i="3"/>
  <c r="F44" i="3" s="1"/>
  <c r="D42" i="3"/>
  <c r="B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R21" i="3"/>
  <c r="L21" i="3"/>
  <c r="Z20" i="3"/>
  <c r="X19" i="3"/>
  <c r="X21" i="3" s="1"/>
  <c r="W19" i="3"/>
  <c r="V19" i="3"/>
  <c r="V21" i="3" s="1"/>
  <c r="T19" i="3"/>
  <c r="T21" i="3" s="1"/>
  <c r="R19" i="3"/>
  <c r="P19" i="3"/>
  <c r="P21" i="3" s="1"/>
  <c r="N19" i="3"/>
  <c r="N21" i="3" s="1"/>
  <c r="L19" i="3"/>
  <c r="J19" i="3"/>
  <c r="J21" i="3" s="1"/>
  <c r="H19" i="3"/>
  <c r="H21" i="3" s="1"/>
  <c r="F19" i="3"/>
  <c r="F21" i="3" s="1"/>
  <c r="D19" i="3"/>
  <c r="D21" i="3" s="1"/>
  <c r="B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  <c r="H44" i="2"/>
  <c r="C44" i="2"/>
  <c r="X43" i="2"/>
  <c r="V43" i="2"/>
  <c r="V45" i="2" s="1"/>
  <c r="T43" i="2"/>
  <c r="T45" i="2" s="1"/>
  <c r="S43" i="2"/>
  <c r="R43" i="2"/>
  <c r="R45" i="2" s="1"/>
  <c r="Q43" i="2"/>
  <c r="P43" i="2"/>
  <c r="P45" i="2" s="1"/>
  <c r="N43" i="2"/>
  <c r="N45" i="2" s="1"/>
  <c r="L43" i="2"/>
  <c r="L45" i="2" s="1"/>
  <c r="J43" i="2"/>
  <c r="J45" i="2" s="1"/>
  <c r="H43" i="2"/>
  <c r="F43" i="2"/>
  <c r="F45" i="2" s="1"/>
  <c r="E43" i="2"/>
  <c r="E45" i="2" s="1"/>
  <c r="D42" i="2"/>
  <c r="C42" i="2"/>
  <c r="Z42" i="2" s="1"/>
  <c r="D41" i="2"/>
  <c r="C41" i="2"/>
  <c r="Z41" i="2" s="1"/>
  <c r="D40" i="2"/>
  <c r="C40" i="2"/>
  <c r="Z40" i="2" s="1"/>
  <c r="D39" i="2"/>
  <c r="C39" i="2"/>
  <c r="Z39" i="2" s="1"/>
  <c r="D38" i="2"/>
  <c r="C38" i="2"/>
  <c r="Z38" i="2" s="1"/>
  <c r="D37" i="2"/>
  <c r="C37" i="2"/>
  <c r="Z37" i="2" s="1"/>
  <c r="D36" i="2"/>
  <c r="C36" i="2"/>
  <c r="Z36" i="2" s="1"/>
  <c r="D35" i="2"/>
  <c r="C35" i="2"/>
  <c r="Z35" i="2" s="1"/>
  <c r="D34" i="2"/>
  <c r="C34" i="2"/>
  <c r="Z34" i="2" s="1"/>
  <c r="D33" i="2"/>
  <c r="C33" i="2"/>
  <c r="Z33" i="2" s="1"/>
  <c r="D32" i="2"/>
  <c r="C32" i="2"/>
  <c r="Z32" i="2" s="1"/>
  <c r="D31" i="2"/>
  <c r="C31" i="2"/>
  <c r="Z31" i="2" s="1"/>
  <c r="D30" i="2"/>
  <c r="C30" i="2"/>
  <c r="Z30" i="2" s="1"/>
  <c r="D29" i="2"/>
  <c r="C29" i="2"/>
  <c r="Z29" i="2" s="1"/>
  <c r="D28" i="2"/>
  <c r="C28" i="2"/>
  <c r="Z28" i="2" s="1"/>
  <c r="D27" i="2"/>
  <c r="C27" i="2"/>
  <c r="Z27" i="2" s="1"/>
  <c r="H21" i="2"/>
  <c r="C21" i="2"/>
  <c r="Z21" i="2" s="1"/>
  <c r="X20" i="2"/>
  <c r="X22" i="2" s="1"/>
  <c r="V20" i="2"/>
  <c r="V22" i="2" s="1"/>
  <c r="T20" i="2"/>
  <c r="T22" i="2" s="1"/>
  <c r="S20" i="2"/>
  <c r="R20" i="2"/>
  <c r="R22" i="2" s="1"/>
  <c r="Q20" i="2"/>
  <c r="P20" i="2"/>
  <c r="P22" i="2" s="1"/>
  <c r="N20" i="2"/>
  <c r="N22" i="2" s="1"/>
  <c r="L20" i="2"/>
  <c r="L22" i="2" s="1"/>
  <c r="J20" i="2"/>
  <c r="J22" i="2" s="1"/>
  <c r="H20" i="2"/>
  <c r="H22" i="2" s="1"/>
  <c r="F20" i="2"/>
  <c r="F22" i="2" s="1"/>
  <c r="E20" i="2"/>
  <c r="E22" i="2" s="1"/>
  <c r="D19" i="2"/>
  <c r="C19" i="2"/>
  <c r="Z19" i="2" s="1"/>
  <c r="D18" i="2"/>
  <c r="C18" i="2"/>
  <c r="Z18" i="2" s="1"/>
  <c r="D17" i="2"/>
  <c r="C17" i="2"/>
  <c r="Z17" i="2" s="1"/>
  <c r="D16" i="2"/>
  <c r="C16" i="2"/>
  <c r="Z16" i="2" s="1"/>
  <c r="D15" i="2"/>
  <c r="C15" i="2"/>
  <c r="Z15" i="2" s="1"/>
  <c r="D14" i="2"/>
  <c r="C14" i="2"/>
  <c r="Z14" i="2" s="1"/>
  <c r="D13" i="2"/>
  <c r="C13" i="2"/>
  <c r="Z13" i="2" s="1"/>
  <c r="D12" i="2"/>
  <c r="C12" i="2"/>
  <c r="Z12" i="2" s="1"/>
  <c r="D11" i="2"/>
  <c r="C11" i="2"/>
  <c r="Z11" i="2" s="1"/>
  <c r="D10" i="2"/>
  <c r="C10" i="2"/>
  <c r="Z10" i="2" s="1"/>
  <c r="D9" i="2"/>
  <c r="C9" i="2"/>
  <c r="Z9" i="2" s="1"/>
  <c r="D8" i="2"/>
  <c r="C8" i="2"/>
  <c r="Z8" i="2" s="1"/>
  <c r="D7" i="2"/>
  <c r="C7" i="2"/>
  <c r="Z7" i="2" s="1"/>
  <c r="D6" i="2"/>
  <c r="C6" i="2"/>
  <c r="Z6" i="2" s="1"/>
  <c r="D5" i="2"/>
  <c r="C5" i="2"/>
  <c r="Z5" i="2" s="1"/>
  <c r="D4" i="2"/>
  <c r="C4" i="2"/>
  <c r="Z4" i="2" s="1"/>
  <c r="AA44" i="1"/>
  <c r="Y43" i="1"/>
  <c r="Y45" i="1" s="1"/>
  <c r="W43" i="1"/>
  <c r="W45" i="1" s="1"/>
  <c r="U43" i="1"/>
  <c r="U45" i="1" s="1"/>
  <c r="S43" i="1"/>
  <c r="S45" i="1" s="1"/>
  <c r="Q43" i="1"/>
  <c r="Q45" i="1" s="1"/>
  <c r="O43" i="1"/>
  <c r="O45" i="1" s="1"/>
  <c r="N43" i="1"/>
  <c r="M43" i="1"/>
  <c r="M45" i="1" s="1"/>
  <c r="K43" i="1"/>
  <c r="K45" i="1" s="1"/>
  <c r="I43" i="1"/>
  <c r="J41" i="1" s="1"/>
  <c r="G43" i="1"/>
  <c r="G45" i="1" s="1"/>
  <c r="E43" i="1"/>
  <c r="E45" i="1" s="1"/>
  <c r="C43" i="1"/>
  <c r="C45" i="1" s="1"/>
  <c r="AA42" i="1"/>
  <c r="AA41" i="1"/>
  <c r="AA40" i="1"/>
  <c r="AA39" i="1"/>
  <c r="AA38" i="1"/>
  <c r="AA37" i="1"/>
  <c r="V37" i="1"/>
  <c r="AA36" i="1"/>
  <c r="AA35" i="1"/>
  <c r="AA34" i="1"/>
  <c r="AA33" i="1"/>
  <c r="V33" i="1"/>
  <c r="AA32" i="1"/>
  <c r="AA31" i="1"/>
  <c r="AA30" i="1"/>
  <c r="AA29" i="1"/>
  <c r="AA28" i="1"/>
  <c r="AA27" i="1"/>
  <c r="V27" i="1"/>
  <c r="D27" i="1"/>
  <c r="AA24" i="1"/>
  <c r="S22" i="1"/>
  <c r="G22" i="1"/>
  <c r="E22" i="1"/>
  <c r="AA21" i="1"/>
  <c r="Y20" i="1"/>
  <c r="Y22" i="1" s="1"/>
  <c r="W20" i="1"/>
  <c r="W22" i="1" s="1"/>
  <c r="U20" i="1"/>
  <c r="U22" i="1" s="1"/>
  <c r="S20" i="1"/>
  <c r="Q20" i="1"/>
  <c r="Q22" i="1" s="1"/>
  <c r="O20" i="1"/>
  <c r="O22" i="1" s="1"/>
  <c r="N20" i="1"/>
  <c r="M20" i="1"/>
  <c r="M22" i="1" s="1"/>
  <c r="K20" i="1"/>
  <c r="K22" i="1" s="1"/>
  <c r="E20" i="1"/>
  <c r="C20" i="1"/>
  <c r="D4" i="1" s="1"/>
  <c r="J19" i="1"/>
  <c r="I19" i="1"/>
  <c r="AA19" i="1" s="1"/>
  <c r="J18" i="1"/>
  <c r="I18" i="1"/>
  <c r="AA18" i="1" s="1"/>
  <c r="J17" i="1"/>
  <c r="I17" i="1"/>
  <c r="AA17" i="1" s="1"/>
  <c r="J16" i="1"/>
  <c r="I16" i="1"/>
  <c r="AA16" i="1" s="1"/>
  <c r="J15" i="1"/>
  <c r="I15" i="1"/>
  <c r="AA15" i="1" s="1"/>
  <c r="J14" i="1"/>
  <c r="I14" i="1"/>
  <c r="AA14" i="1" s="1"/>
  <c r="J13" i="1"/>
  <c r="I13" i="1"/>
  <c r="AA13" i="1" s="1"/>
  <c r="J12" i="1"/>
  <c r="I12" i="1"/>
  <c r="AA12" i="1" s="1"/>
  <c r="J11" i="1"/>
  <c r="I11" i="1"/>
  <c r="AA11" i="1" s="1"/>
  <c r="J10" i="1"/>
  <c r="I10" i="1"/>
  <c r="AA10" i="1" s="1"/>
  <c r="J9" i="1"/>
  <c r="I9" i="1"/>
  <c r="AA9" i="1" s="1"/>
  <c r="J8" i="1"/>
  <c r="I8" i="1"/>
  <c r="AA8" i="1" s="1"/>
  <c r="J7" i="1"/>
  <c r="I7" i="1"/>
  <c r="AA7" i="1" s="1"/>
  <c r="J6" i="1"/>
  <c r="I6" i="1"/>
  <c r="AA5" i="1"/>
  <c r="J5" i="1"/>
  <c r="AA4" i="1"/>
  <c r="J4" i="1"/>
  <c r="Z44" i="2" l="1"/>
  <c r="C43" i="8"/>
  <c r="J20" i="1"/>
  <c r="D40" i="1"/>
  <c r="C6" i="6"/>
  <c r="O30" i="7"/>
  <c r="Q35" i="6"/>
  <c r="Q30" i="7"/>
  <c r="E44" i="6"/>
  <c r="S31" i="7"/>
  <c r="I29" i="8"/>
  <c r="I35" i="8"/>
  <c r="I37" i="8"/>
  <c r="I43" i="8"/>
  <c r="D33" i="1"/>
  <c r="D36" i="1"/>
  <c r="V39" i="1"/>
  <c r="Z19" i="3"/>
  <c r="Z21" i="3" s="1"/>
  <c r="E4" i="6"/>
  <c r="Z21" i="6"/>
  <c r="Z23" i="6" s="1"/>
  <c r="S6" i="6"/>
  <c r="G8" i="6"/>
  <c r="C9" i="6"/>
  <c r="Q10" i="6"/>
  <c r="E12" i="6"/>
  <c r="O15" i="6"/>
  <c r="G19" i="6"/>
  <c r="X23" i="6"/>
  <c r="U29" i="6"/>
  <c r="Q30" i="6"/>
  <c r="E32" i="6"/>
  <c r="G33" i="6"/>
  <c r="E34" i="6"/>
  <c r="E35" i="6"/>
  <c r="G36" i="6"/>
  <c r="E37" i="6"/>
  <c r="G39" i="6"/>
  <c r="E40" i="6"/>
  <c r="S42" i="6"/>
  <c r="Q43" i="6"/>
  <c r="U44" i="6"/>
  <c r="H47" i="6"/>
  <c r="S4" i="7"/>
  <c r="O12" i="7"/>
  <c r="Q14" i="7"/>
  <c r="I45" i="7"/>
  <c r="C32" i="7"/>
  <c r="C33" i="7"/>
  <c r="S36" i="7"/>
  <c r="S37" i="7"/>
  <c r="S38" i="7"/>
  <c r="S39" i="7"/>
  <c r="O40" i="7"/>
  <c r="Q41" i="7"/>
  <c r="I30" i="8"/>
  <c r="I45" i="8" s="1"/>
  <c r="I32" i="8"/>
  <c r="I38" i="8"/>
  <c r="I40" i="8"/>
  <c r="D30" i="1"/>
  <c r="D37" i="1"/>
  <c r="D31" i="1"/>
  <c r="Y6" i="6"/>
  <c r="C10" i="6"/>
  <c r="Q32" i="6"/>
  <c r="Q38" i="6"/>
  <c r="O10" i="7"/>
  <c r="Q31" i="7"/>
  <c r="D28" i="1"/>
  <c r="O4" i="6"/>
  <c r="E10" i="6"/>
  <c r="C11" i="6"/>
  <c r="O12" i="6"/>
  <c r="C15" i="6"/>
  <c r="Y17" i="6"/>
  <c r="H23" i="6"/>
  <c r="G30" i="6"/>
  <c r="S32" i="6"/>
  <c r="S33" i="6"/>
  <c r="S34" i="6"/>
  <c r="S35" i="6"/>
  <c r="S38" i="6"/>
  <c r="E42" i="6"/>
  <c r="O16" i="7"/>
  <c r="Q33" i="7"/>
  <c r="C41" i="7"/>
  <c r="D35" i="1"/>
  <c r="D38" i="1"/>
  <c r="V41" i="1"/>
  <c r="H45" i="2"/>
  <c r="S4" i="6"/>
  <c r="O5" i="6"/>
  <c r="I6" i="6"/>
  <c r="C7" i="6"/>
  <c r="E11" i="6"/>
  <c r="Y11" i="6"/>
  <c r="S12" i="6"/>
  <c r="O13" i="6"/>
  <c r="E15" i="6"/>
  <c r="C16" i="6"/>
  <c r="C17" i="6"/>
  <c r="S21" i="6"/>
  <c r="J23" i="6"/>
  <c r="O29" i="6"/>
  <c r="E31" i="6"/>
  <c r="U32" i="6"/>
  <c r="U33" i="6"/>
  <c r="U34" i="6"/>
  <c r="U35" i="6"/>
  <c r="U38" i="6"/>
  <c r="E43" i="6"/>
  <c r="G21" i="7"/>
  <c r="O6" i="7"/>
  <c r="O8" i="7"/>
  <c r="O9" i="7"/>
  <c r="S16" i="7"/>
  <c r="C29" i="7"/>
  <c r="U31" i="7"/>
  <c r="Q32" i="7"/>
  <c r="S33" i="7"/>
  <c r="O34" i="7"/>
  <c r="Q35" i="7"/>
  <c r="M36" i="7"/>
  <c r="M38" i="7"/>
  <c r="E41" i="7"/>
  <c r="C42" i="7"/>
  <c r="C43" i="7"/>
  <c r="C44" i="7"/>
  <c r="L47" i="7"/>
  <c r="C5" i="8"/>
  <c r="C18" i="8"/>
  <c r="C32" i="8"/>
  <c r="E34" i="8"/>
  <c r="C40" i="8"/>
  <c r="E42" i="8"/>
  <c r="Z43" i="2"/>
  <c r="Z45" i="2" s="1"/>
  <c r="Y14" i="6"/>
  <c r="O21" i="6"/>
  <c r="Z21" i="7"/>
  <c r="Z23" i="7" s="1"/>
  <c r="E29" i="8"/>
  <c r="E35" i="8"/>
  <c r="E37" i="8"/>
  <c r="D34" i="1"/>
  <c r="D23" i="6"/>
  <c r="O11" i="7"/>
  <c r="P23" i="7"/>
  <c r="G35" i="8"/>
  <c r="G37" i="8"/>
  <c r="V31" i="1"/>
  <c r="D41" i="1"/>
  <c r="G6" i="6"/>
  <c r="M8" i="7"/>
  <c r="C40" i="7"/>
  <c r="D29" i="1"/>
  <c r="D32" i="1"/>
  <c r="V35" i="1"/>
  <c r="B21" i="3"/>
  <c r="Q5" i="6"/>
  <c r="E7" i="6"/>
  <c r="C8" i="6"/>
  <c r="S9" i="6"/>
  <c r="G11" i="6"/>
  <c r="Q13" i="6"/>
  <c r="E16" i="6"/>
  <c r="E17" i="6"/>
  <c r="C18" i="6"/>
  <c r="C19" i="6"/>
  <c r="K21" i="6"/>
  <c r="C38" i="6"/>
  <c r="E41" i="6"/>
  <c r="M4" i="7"/>
  <c r="Q6" i="7"/>
  <c r="M7" i="7"/>
  <c r="M14" i="7"/>
  <c r="E29" i="7"/>
  <c r="C30" i="7"/>
  <c r="S32" i="7"/>
  <c r="U33" i="7"/>
  <c r="Q34" i="7"/>
  <c r="S35" i="7"/>
  <c r="O36" i="7"/>
  <c r="O38" i="7"/>
  <c r="E43" i="7"/>
  <c r="R47" i="7"/>
  <c r="C8" i="8"/>
  <c r="C13" i="8"/>
  <c r="E30" i="8"/>
  <c r="E32" i="8"/>
  <c r="G34" i="8"/>
  <c r="G36" i="8"/>
  <c r="E38" i="8"/>
  <c r="E40" i="8"/>
  <c r="G42" i="8"/>
  <c r="G44" i="8"/>
  <c r="O35" i="6"/>
  <c r="E6" i="6"/>
  <c r="E21" i="6" s="1"/>
  <c r="C43" i="6"/>
  <c r="O17" i="7"/>
  <c r="R23" i="7"/>
  <c r="S30" i="7"/>
  <c r="V29" i="1"/>
  <c r="D39" i="1"/>
  <c r="D42" i="1"/>
  <c r="C4" i="6"/>
  <c r="Y4" i="6"/>
  <c r="S5" i="6"/>
  <c r="E8" i="6"/>
  <c r="O10" i="6"/>
  <c r="I11" i="6"/>
  <c r="C12" i="6"/>
  <c r="Y12" i="6"/>
  <c r="S13" i="6"/>
  <c r="S14" i="6"/>
  <c r="I17" i="6"/>
  <c r="E18" i="6"/>
  <c r="Y19" i="6"/>
  <c r="U21" i="6"/>
  <c r="C32" i="6"/>
  <c r="E33" i="6"/>
  <c r="E45" i="6" s="1"/>
  <c r="C34" i="6"/>
  <c r="E36" i="6"/>
  <c r="C37" i="6"/>
  <c r="E38" i="6"/>
  <c r="E39" i="6"/>
  <c r="M42" i="6"/>
  <c r="M43" i="6"/>
  <c r="M44" i="6"/>
  <c r="O4" i="7"/>
  <c r="O5" i="7"/>
  <c r="S6" i="7"/>
  <c r="O7" i="7"/>
  <c r="O21" i="7" s="1"/>
  <c r="O14" i="7"/>
  <c r="U35" i="7"/>
  <c r="Q36" i="7"/>
  <c r="Q37" i="7"/>
  <c r="Q38" i="7"/>
  <c r="Q39" i="7"/>
  <c r="G30" i="8"/>
  <c r="G32" i="8"/>
  <c r="I34" i="8"/>
  <c r="I36" i="8"/>
  <c r="G38" i="8"/>
  <c r="G40" i="8"/>
  <c r="I42" i="8"/>
  <c r="I44" i="8"/>
  <c r="D47" i="8"/>
  <c r="Z42" i="3"/>
  <c r="Z44" i="3" s="1"/>
  <c r="G17" i="6"/>
  <c r="W17" i="6"/>
  <c r="C44" i="6"/>
  <c r="C36" i="6"/>
  <c r="B47" i="6"/>
  <c r="C39" i="6"/>
  <c r="E9" i="7"/>
  <c r="E14" i="7"/>
  <c r="M17" i="7"/>
  <c r="M18" i="7"/>
  <c r="C19" i="7"/>
  <c r="C17" i="7"/>
  <c r="C15" i="7"/>
  <c r="C13" i="7"/>
  <c r="C11" i="7"/>
  <c r="C9" i="7"/>
  <c r="C7" i="7"/>
  <c r="C5" i="7"/>
  <c r="G44" i="7"/>
  <c r="G42" i="7"/>
  <c r="G40" i="7"/>
  <c r="G38" i="7"/>
  <c r="G36" i="7"/>
  <c r="G34" i="7"/>
  <c r="G32" i="7"/>
  <c r="G30" i="7"/>
  <c r="C22" i="1"/>
  <c r="C43" i="2"/>
  <c r="C45" i="2" s="1"/>
  <c r="F23" i="6"/>
  <c r="V23" i="6"/>
  <c r="W42" i="6"/>
  <c r="W34" i="6"/>
  <c r="W37" i="6"/>
  <c r="E15" i="7"/>
  <c r="L23" i="7"/>
  <c r="I12" i="8"/>
  <c r="I4" i="8"/>
  <c r="I15" i="8"/>
  <c r="I7" i="8"/>
  <c r="I18" i="8"/>
  <c r="I10" i="8"/>
  <c r="I16" i="8"/>
  <c r="I8" i="8"/>
  <c r="G45" i="8"/>
  <c r="AA6" i="1"/>
  <c r="AA20" i="1" s="1"/>
  <c r="AA22" i="1" s="1"/>
  <c r="C20" i="2"/>
  <c r="O38" i="6"/>
  <c r="O41" i="6"/>
  <c r="O33" i="6"/>
  <c r="H23" i="8"/>
  <c r="G16" i="6"/>
  <c r="W16" i="6"/>
  <c r="W43" i="6"/>
  <c r="O44" i="6"/>
  <c r="G42" i="6"/>
  <c r="G34" i="6"/>
  <c r="G37" i="6"/>
  <c r="O45" i="6"/>
  <c r="Y37" i="6"/>
  <c r="Y40" i="6"/>
  <c r="Y32" i="6"/>
  <c r="N47" i="6"/>
  <c r="E11" i="7"/>
  <c r="E16" i="7"/>
  <c r="M19" i="7"/>
  <c r="K45" i="7"/>
  <c r="I17" i="8"/>
  <c r="I19" i="8"/>
  <c r="Z21" i="4"/>
  <c r="Z22" i="4" s="1"/>
  <c r="V28" i="1"/>
  <c r="V30" i="1"/>
  <c r="V32" i="1"/>
  <c r="V34" i="1"/>
  <c r="V36" i="1"/>
  <c r="V38" i="1"/>
  <c r="V40" i="1"/>
  <c r="V42" i="1"/>
  <c r="AA43" i="1"/>
  <c r="AA45" i="1" s="1"/>
  <c r="Q4" i="6"/>
  <c r="G5" i="6"/>
  <c r="W5" i="6"/>
  <c r="I8" i="6"/>
  <c r="Y8" i="6"/>
  <c r="O9" i="6"/>
  <c r="Q12" i="6"/>
  <c r="G13" i="6"/>
  <c r="W13" i="6"/>
  <c r="I16" i="6"/>
  <c r="Y16" i="6"/>
  <c r="O17" i="6"/>
  <c r="I21" i="6"/>
  <c r="Q21" i="6"/>
  <c r="C29" i="6"/>
  <c r="Y30" i="6"/>
  <c r="O31" i="6"/>
  <c r="W32" i="6"/>
  <c r="C35" i="6"/>
  <c r="W38" i="6"/>
  <c r="O39" i="6"/>
  <c r="G40" i="6"/>
  <c r="C41" i="6"/>
  <c r="W41" i="6"/>
  <c r="O42" i="6"/>
  <c r="G43" i="6"/>
  <c r="Y43" i="6"/>
  <c r="Q41" i="6"/>
  <c r="Q33" i="6"/>
  <c r="Q44" i="6"/>
  <c r="Q36" i="6"/>
  <c r="P47" i="6"/>
  <c r="E6" i="7"/>
  <c r="M9" i="7"/>
  <c r="M10" i="7"/>
  <c r="C12" i="7"/>
  <c r="U13" i="7"/>
  <c r="E17" i="7"/>
  <c r="U18" i="7"/>
  <c r="Q19" i="7"/>
  <c r="Q17" i="7"/>
  <c r="Q15" i="7"/>
  <c r="Q13" i="7"/>
  <c r="Q11" i="7"/>
  <c r="Q9" i="7"/>
  <c r="Q7" i="7"/>
  <c r="Q5" i="7"/>
  <c r="U42" i="7"/>
  <c r="U40" i="7"/>
  <c r="U38" i="7"/>
  <c r="U36" i="7"/>
  <c r="U34" i="7"/>
  <c r="U32" i="7"/>
  <c r="U30" i="7"/>
  <c r="I5" i="6"/>
  <c r="Y5" i="6"/>
  <c r="O6" i="6"/>
  <c r="Q9" i="6"/>
  <c r="G10" i="6"/>
  <c r="W10" i="6"/>
  <c r="I13" i="6"/>
  <c r="Y13" i="6"/>
  <c r="O14" i="6"/>
  <c r="Q17" i="6"/>
  <c r="G18" i="6"/>
  <c r="W18" i="6"/>
  <c r="N23" i="6"/>
  <c r="Q31" i="6"/>
  <c r="G32" i="6"/>
  <c r="W35" i="6"/>
  <c r="O36" i="6"/>
  <c r="G38" i="6"/>
  <c r="Y38" i="6"/>
  <c r="Q39" i="6"/>
  <c r="Y41" i="6"/>
  <c r="Q42" i="6"/>
  <c r="W44" i="6"/>
  <c r="I37" i="6"/>
  <c r="I40" i="6"/>
  <c r="I32" i="6"/>
  <c r="Q45" i="6"/>
  <c r="V47" i="6"/>
  <c r="Q4" i="7"/>
  <c r="E7" i="7"/>
  <c r="U8" i="7"/>
  <c r="E12" i="7"/>
  <c r="M15" i="7"/>
  <c r="M16" i="7"/>
  <c r="C18" i="7"/>
  <c r="U19" i="7"/>
  <c r="H23" i="7"/>
  <c r="I18" i="7"/>
  <c r="I16" i="7"/>
  <c r="I14" i="7"/>
  <c r="I12" i="7"/>
  <c r="I10" i="7"/>
  <c r="I8" i="7"/>
  <c r="I6" i="7"/>
  <c r="I4" i="7"/>
  <c r="T23" i="7"/>
  <c r="S45" i="7"/>
  <c r="G33" i="7"/>
  <c r="G41" i="7"/>
  <c r="Z45" i="7"/>
  <c r="Z47" i="7" s="1"/>
  <c r="M43" i="7"/>
  <c r="M41" i="7"/>
  <c r="M39" i="7"/>
  <c r="M37" i="7"/>
  <c r="M35" i="7"/>
  <c r="M33" i="7"/>
  <c r="M31" i="7"/>
  <c r="M29" i="7"/>
  <c r="F47" i="7"/>
  <c r="C19" i="8"/>
  <c r="C11" i="8"/>
  <c r="C14" i="8"/>
  <c r="C6" i="8"/>
  <c r="B23" i="8"/>
  <c r="C17" i="8"/>
  <c r="C9" i="8"/>
  <c r="C15" i="8"/>
  <c r="C7" i="8"/>
  <c r="J28" i="1"/>
  <c r="J30" i="1"/>
  <c r="J32" i="1"/>
  <c r="J34" i="1"/>
  <c r="J36" i="1"/>
  <c r="J38" i="1"/>
  <c r="J40" i="1"/>
  <c r="J42" i="1"/>
  <c r="Q6" i="6"/>
  <c r="G7" i="6"/>
  <c r="W7" i="6"/>
  <c r="I10" i="6"/>
  <c r="Y10" i="6"/>
  <c r="O11" i="6"/>
  <c r="Q14" i="6"/>
  <c r="G15" i="6"/>
  <c r="W15" i="6"/>
  <c r="I18" i="6"/>
  <c r="Y18" i="6"/>
  <c r="O19" i="6"/>
  <c r="P23" i="6"/>
  <c r="G29" i="6"/>
  <c r="W29" i="6"/>
  <c r="C31" i="6"/>
  <c r="C33" i="6"/>
  <c r="W33" i="6"/>
  <c r="O34" i="6"/>
  <c r="G35" i="6"/>
  <c r="Y35" i="6"/>
  <c r="O37" i="6"/>
  <c r="O40" i="6"/>
  <c r="G41" i="6"/>
  <c r="Y44" i="6"/>
  <c r="I45" i="6"/>
  <c r="S44" i="6"/>
  <c r="S36" i="6"/>
  <c r="R47" i="6"/>
  <c r="S39" i="6"/>
  <c r="X47" i="6"/>
  <c r="M5" i="7"/>
  <c r="M6" i="7"/>
  <c r="C8" i="7"/>
  <c r="U9" i="7"/>
  <c r="Q10" i="7"/>
  <c r="E13" i="7"/>
  <c r="U14" i="7"/>
  <c r="E18" i="7"/>
  <c r="S19" i="7"/>
  <c r="S17" i="7"/>
  <c r="S15" i="7"/>
  <c r="S13" i="7"/>
  <c r="S11" i="7"/>
  <c r="S9" i="7"/>
  <c r="S7" i="7"/>
  <c r="S5" i="7"/>
  <c r="B23" i="7"/>
  <c r="U29" i="7"/>
  <c r="U37" i="7"/>
  <c r="E44" i="7"/>
  <c r="E42" i="7"/>
  <c r="E40" i="7"/>
  <c r="E38" i="7"/>
  <c r="E36" i="7"/>
  <c r="E34" i="7"/>
  <c r="E32" i="7"/>
  <c r="E30" i="7"/>
  <c r="W42" i="7"/>
  <c r="W40" i="7"/>
  <c r="W38" i="7"/>
  <c r="W36" i="7"/>
  <c r="W34" i="7"/>
  <c r="W32" i="7"/>
  <c r="W30" i="7"/>
  <c r="W44" i="7"/>
  <c r="E21" i="8"/>
  <c r="I6" i="8"/>
  <c r="I13" i="8"/>
  <c r="J27" i="1"/>
  <c r="J29" i="1"/>
  <c r="J31" i="1"/>
  <c r="J33" i="1"/>
  <c r="J35" i="1"/>
  <c r="J37" i="1"/>
  <c r="J39" i="1"/>
  <c r="G4" i="6"/>
  <c r="W4" i="6"/>
  <c r="I7" i="6"/>
  <c r="Y7" i="6"/>
  <c r="O8" i="6"/>
  <c r="Q11" i="6"/>
  <c r="C14" i="6"/>
  <c r="C21" i="6" s="1"/>
  <c r="Y29" i="6"/>
  <c r="O30" i="6"/>
  <c r="Y33" i="6"/>
  <c r="Q34" i="6"/>
  <c r="I35" i="6"/>
  <c r="W36" i="6"/>
  <c r="Q37" i="6"/>
  <c r="W39" i="6"/>
  <c r="Q40" i="6"/>
  <c r="I41" i="6"/>
  <c r="C42" i="6"/>
  <c r="O43" i="6"/>
  <c r="G44" i="6"/>
  <c r="K40" i="6"/>
  <c r="K43" i="6"/>
  <c r="K35" i="6"/>
  <c r="S45" i="6"/>
  <c r="F47" i="6"/>
  <c r="U4" i="7"/>
  <c r="E8" i="7"/>
  <c r="M11" i="7"/>
  <c r="C14" i="7"/>
  <c r="Q16" i="7"/>
  <c r="E19" i="7"/>
  <c r="K18" i="7"/>
  <c r="K16" i="7"/>
  <c r="K14" i="7"/>
  <c r="K12" i="7"/>
  <c r="K10" i="7"/>
  <c r="K8" i="7"/>
  <c r="K6" i="7"/>
  <c r="K4" i="7"/>
  <c r="C45" i="7"/>
  <c r="G35" i="7"/>
  <c r="W37" i="7"/>
  <c r="G43" i="7"/>
  <c r="O43" i="7"/>
  <c r="O41" i="7"/>
  <c r="O39" i="7"/>
  <c r="O37" i="7"/>
  <c r="O35" i="7"/>
  <c r="O33" i="7"/>
  <c r="O31" i="7"/>
  <c r="O29" i="7"/>
  <c r="N47" i="7"/>
  <c r="Z21" i="8"/>
  <c r="Z23" i="8" s="1"/>
  <c r="I9" i="8"/>
  <c r="I11" i="8"/>
  <c r="F23" i="8"/>
  <c r="G17" i="8"/>
  <c r="G9" i="8"/>
  <c r="G12" i="8"/>
  <c r="G4" i="8"/>
  <c r="G15" i="8"/>
  <c r="G7" i="8"/>
  <c r="G13" i="8"/>
  <c r="G5" i="8"/>
  <c r="C38" i="8"/>
  <c r="C30" i="8"/>
  <c r="C41" i="8"/>
  <c r="C33" i="8"/>
  <c r="C36" i="8"/>
  <c r="C39" i="8"/>
  <c r="C31" i="8"/>
  <c r="B47" i="8"/>
  <c r="C42" i="8"/>
  <c r="C34" i="8"/>
  <c r="E31" i="8"/>
  <c r="E39" i="8"/>
  <c r="E44" i="8"/>
  <c r="U45" i="6"/>
  <c r="E36" i="8"/>
  <c r="E33" i="8"/>
  <c r="W45" i="7" l="1"/>
  <c r="I21" i="7"/>
  <c r="Q21" i="7"/>
  <c r="Y21" i="6"/>
  <c r="M21" i="7"/>
  <c r="C21" i="8"/>
  <c r="Q45" i="7"/>
  <c r="S21" i="7"/>
  <c r="E45" i="8"/>
  <c r="U21" i="7"/>
  <c r="E21" i="7"/>
  <c r="E45" i="7"/>
  <c r="G45" i="7"/>
  <c r="U45" i="7"/>
  <c r="I21" i="8"/>
  <c r="O45" i="7"/>
  <c r="W45" i="6"/>
  <c r="G21" i="8"/>
  <c r="J43" i="1"/>
  <c r="G45" i="6"/>
  <c r="C45" i="8"/>
  <c r="W21" i="6"/>
  <c r="G21" i="6"/>
  <c r="M45" i="7"/>
  <c r="C21" i="7"/>
  <c r="Y45" i="6"/>
  <c r="K21" i="7"/>
  <c r="C45" i="6"/>
  <c r="C22" i="2"/>
  <c r="Z20" i="2"/>
  <c r="Z22" i="2" s="1"/>
  <c r="I20" i="1"/>
</calcChain>
</file>

<file path=xl/sharedStrings.xml><?xml version="1.0" encoding="utf-8"?>
<sst xmlns="http://schemas.openxmlformats.org/spreadsheetml/2006/main" count="543" uniqueCount="39">
  <si>
    <t>TRANSFERTS REÇUS DE L'ÉTRANGER EN USD PAR PAYS</t>
  </si>
  <si>
    <t>Pays/Institutions</t>
  </si>
  <si>
    <t>EN %</t>
  </si>
  <si>
    <t>Oct 2017 - sept 2018</t>
  </si>
  <si>
    <t>USA</t>
  </si>
  <si>
    <t>CHILI</t>
  </si>
  <si>
    <t>CANADA</t>
  </si>
  <si>
    <t>FRANCE</t>
  </si>
  <si>
    <t>BRÉSIL</t>
  </si>
  <si>
    <t>REP DOMINICAINE</t>
  </si>
  <si>
    <t>BAHAMAS</t>
  </si>
  <si>
    <t>TURKS &amp; CAICOS</t>
  </si>
  <si>
    <t>MARTINIQUE</t>
  </si>
  <si>
    <t>AUTRES PAYS D'EUROPE</t>
  </si>
  <si>
    <t>AUTRES ANTILLES</t>
  </si>
  <si>
    <t>AUTRES AMERIQUE DU SUD</t>
  </si>
  <si>
    <t>AMERIQUE CENTRALE</t>
  </si>
  <si>
    <t>SAINT MARTIN</t>
  </si>
  <si>
    <t>AFRIQUE</t>
  </si>
  <si>
    <t>ASIE</t>
  </si>
  <si>
    <t>Total</t>
  </si>
  <si>
    <t>Nbre de transferts reçus/mois</t>
  </si>
  <si>
    <t>Moyenne</t>
  </si>
  <si>
    <t>TRANSFERTS EXPEDIES VERS L'ÉTRANGER EN USD PAR PAYS</t>
  </si>
  <si>
    <t>Nbre de transferts expédiés/mois</t>
  </si>
  <si>
    <t>Oct 2018 - SEP 2019</t>
  </si>
  <si>
    <t>TRANSFERTS EXPÉDIÉS A L'ÉTRANGER EN USD PAR PAYS</t>
  </si>
  <si>
    <t xml:space="preserve">TRANSFERTS REÇUS DE L'ÉTRANGER EN USD PAR PAYS VIA LES MAISONS DE TRANSFERT </t>
  </si>
  <si>
    <t>Oct 2019 - sept 2020</t>
  </si>
  <si>
    <t>TRANSFERTS EXPEDIES A L'ÉTRANGER EN USD PAR PAYS VIA LES MAISONS DE TRANSFERT</t>
  </si>
  <si>
    <t>Oct 2020 - SEPT 2021</t>
  </si>
  <si>
    <t>URUGUAY</t>
  </si>
  <si>
    <t>*** Données provisoires de mai 2021.</t>
  </si>
  <si>
    <t>URIGUAY</t>
  </si>
  <si>
    <t>OCT 2021 - SEPT 2022</t>
  </si>
  <si>
    <t>OCT 2022- SEPT2023</t>
  </si>
  <si>
    <t>EN%</t>
  </si>
  <si>
    <t>OCT 23 - Septembre 24</t>
  </si>
  <si>
    <t>OCT 24 - JAN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</si>
</sst>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lgerian"/>
      <family val="5"/>
      <charset val="1"/>
    </font>
    <font>
      <b/>
      <sz val="11"/>
      <color theme="1"/>
      <name val="Calibri"/>
      <family val="2"/>
      <scheme val="minor"/>
    </font>
    <font>
      <sz val="11"/>
      <color rgb="FFB93B83"/>
      <name val="Calibri"/>
      <family val="2"/>
      <scheme val="minor"/>
    </font>
    <font>
      <b/>
      <sz val="12"/>
      <color rgb="FFB93B83"/>
      <name val="Calibri"/>
      <family val="2"/>
      <scheme val="minor"/>
    </font>
    <font>
      <sz val="12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92D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5"/>
      <name val="Arial"/>
      <family val="2"/>
    </font>
    <font>
      <b/>
      <sz val="11"/>
      <color theme="5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8"/>
      <color theme="1"/>
      <name val="Algerian"/>
      <family val="5"/>
      <charset val="1"/>
    </font>
    <font>
      <b/>
      <sz val="20"/>
      <color theme="1"/>
      <name val="Algerian"/>
      <family val="5"/>
      <charset val="1"/>
    </font>
    <font>
      <b/>
      <sz val="14"/>
      <color theme="1"/>
      <name val="Calibri"/>
      <family val="2"/>
      <scheme val="minor"/>
    </font>
    <font>
      <b/>
      <sz val="16"/>
      <color theme="1"/>
      <name val="Algerian"/>
      <family val="5"/>
      <charset val="1"/>
    </font>
    <font>
      <b/>
      <sz val="14"/>
      <color theme="1"/>
      <name val="Algerian"/>
      <family val="5"/>
      <charset val="1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8">
    <xf numFmtId="0" fontId="0" fillId="0" borderId="0" xfId="0"/>
    <xf numFmtId="0" fontId="5" fillId="0" borderId="3" xfId="0" applyFont="1" applyBorder="1"/>
    <xf numFmtId="17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3" xfId="0" applyFont="1" applyBorder="1"/>
    <xf numFmtId="0" fontId="6" fillId="0" borderId="7" xfId="0" applyFont="1" applyBorder="1"/>
    <xf numFmtId="4" fontId="7" fillId="0" borderId="3" xfId="0" applyNumberFormat="1" applyFont="1" applyBorder="1"/>
    <xf numFmtId="10" fontId="7" fillId="0" borderId="3" xfId="1" applyNumberFormat="1" applyFont="1" applyBorder="1"/>
    <xf numFmtId="10" fontId="7" fillId="0" borderId="5" xfId="1" applyNumberFormat="1" applyFont="1" applyBorder="1"/>
    <xf numFmtId="4" fontId="7" fillId="0" borderId="5" xfId="0" applyNumberFormat="1" applyFont="1" applyBorder="1"/>
    <xf numFmtId="4" fontId="7" fillId="0" borderId="3" xfId="0" applyNumberFormat="1" applyFont="1" applyBorder="1" applyAlignment="1">
      <alignment horizontal="center"/>
    </xf>
    <xf numFmtId="0" fontId="0" fillId="2" borderId="8" xfId="0" applyFill="1" applyBorder="1"/>
    <xf numFmtId="4" fontId="5" fillId="2" borderId="3" xfId="0" applyNumberFormat="1" applyFont="1" applyFill="1" applyBorder="1"/>
    <xf numFmtId="10" fontId="5" fillId="2" borderId="3" xfId="1" applyNumberFormat="1" applyFont="1" applyFill="1" applyBorder="1"/>
    <xf numFmtId="10" fontId="5" fillId="2" borderId="5" xfId="1" applyNumberFormat="1" applyFont="1" applyFill="1" applyBorder="1"/>
    <xf numFmtId="4" fontId="5" fillId="2" borderId="5" xfId="0" applyNumberFormat="1" applyFont="1" applyFill="1" applyBorder="1"/>
    <xf numFmtId="0" fontId="8" fillId="3" borderId="3" xfId="0" applyFont="1" applyFill="1" applyBorder="1"/>
    <xf numFmtId="4" fontId="5" fillId="3" borderId="3" xfId="0" applyNumberFormat="1" applyFont="1" applyFill="1" applyBorder="1"/>
    <xf numFmtId="10" fontId="5" fillId="3" borderId="3" xfId="1" applyNumberFormat="1" applyFont="1" applyFill="1" applyBorder="1"/>
    <xf numFmtId="10" fontId="5" fillId="3" borderId="5" xfId="1" applyNumberFormat="1" applyFont="1" applyFill="1" applyBorder="1"/>
    <xf numFmtId="4" fontId="5" fillId="3" borderId="5" xfId="0" applyNumberFormat="1" applyFont="1" applyFill="1" applyBorder="1"/>
    <xf numFmtId="4" fontId="9" fillId="0" borderId="2" xfId="0" applyNumberFormat="1" applyFont="1" applyBorder="1"/>
    <xf numFmtId="4" fontId="9" fillId="0" borderId="3" xfId="0" applyNumberFormat="1" applyFont="1" applyBorder="1"/>
    <xf numFmtId="10" fontId="9" fillId="0" borderId="3" xfId="1" applyNumberFormat="1" applyFont="1" applyBorder="1"/>
    <xf numFmtId="10" fontId="9" fillId="0" borderId="5" xfId="1" applyNumberFormat="1" applyFont="1" applyBorder="1"/>
    <xf numFmtId="4" fontId="9" fillId="0" borderId="5" xfId="0" applyNumberFormat="1" applyFont="1" applyBorder="1"/>
    <xf numFmtId="4" fontId="10" fillId="0" borderId="2" xfId="0" applyNumberFormat="1" applyFont="1" applyBorder="1"/>
    <xf numFmtId="4" fontId="10" fillId="0" borderId="3" xfId="0" applyNumberFormat="1" applyFont="1" applyBorder="1"/>
    <xf numFmtId="10" fontId="10" fillId="0" borderId="3" xfId="1" applyNumberFormat="1" applyFont="1" applyBorder="1"/>
    <xf numFmtId="10" fontId="10" fillId="0" borderId="5" xfId="1" applyNumberFormat="1" applyFont="1" applyBorder="1"/>
    <xf numFmtId="4" fontId="10" fillId="0" borderId="5" xfId="0" applyNumberFormat="1" applyFont="1" applyBorder="1"/>
    <xf numFmtId="4" fontId="11" fillId="0" borderId="2" xfId="0" applyNumberFormat="1" applyFont="1" applyBorder="1"/>
    <xf numFmtId="4" fontId="11" fillId="0" borderId="3" xfId="0" applyNumberFormat="1" applyFont="1" applyBorder="1"/>
    <xf numFmtId="10" fontId="12" fillId="4" borderId="3" xfId="1" applyNumberFormat="1" applyFont="1" applyFill="1" applyBorder="1"/>
    <xf numFmtId="10" fontId="12" fillId="4" borderId="5" xfId="1" applyNumberFormat="1" applyFont="1" applyFill="1" applyBorder="1"/>
    <xf numFmtId="4" fontId="11" fillId="0" borderId="5" xfId="0" applyNumberFormat="1" applyFont="1" applyBorder="1"/>
    <xf numFmtId="4" fontId="13" fillId="0" borderId="2" xfId="0" applyNumberFormat="1" applyFont="1" applyBorder="1"/>
    <xf numFmtId="4" fontId="13" fillId="0" borderId="3" xfId="0" applyNumberFormat="1" applyFont="1" applyBorder="1"/>
    <xf numFmtId="10" fontId="13" fillId="0" borderId="3" xfId="1" applyNumberFormat="1" applyFont="1" applyBorder="1"/>
    <xf numFmtId="10" fontId="13" fillId="0" borderId="5" xfId="1" applyNumberFormat="1" applyFont="1" applyBorder="1"/>
    <xf numFmtId="4" fontId="13" fillId="0" borderId="5" xfId="0" applyNumberFormat="1" applyFont="1" applyBorder="1"/>
    <xf numFmtId="4" fontId="5" fillId="0" borderId="2" xfId="0" applyNumberFormat="1" applyFont="1" applyBorder="1"/>
    <xf numFmtId="10" fontId="5" fillId="0" borderId="3" xfId="1" applyNumberFormat="1" applyFont="1" applyBorder="1"/>
    <xf numFmtId="10" fontId="5" fillId="0" borderId="5" xfId="1" applyNumberFormat="1" applyFont="1" applyBorder="1"/>
    <xf numFmtId="4" fontId="14" fillId="0" borderId="2" xfId="0" applyNumberFormat="1" applyFont="1" applyBorder="1"/>
    <xf numFmtId="4" fontId="14" fillId="0" borderId="3" xfId="0" applyNumberFormat="1" applyFont="1" applyBorder="1"/>
    <xf numFmtId="10" fontId="14" fillId="0" borderId="3" xfId="1" applyNumberFormat="1" applyFont="1" applyBorder="1"/>
    <xf numFmtId="4" fontId="15" fillId="0" borderId="3" xfId="0" applyNumberFormat="1" applyFont="1" applyBorder="1"/>
    <xf numFmtId="10" fontId="14" fillId="0" borderId="5" xfId="1" applyNumberFormat="1" applyFont="1" applyBorder="1"/>
    <xf numFmtId="4" fontId="15" fillId="0" borderId="5" xfId="0" applyNumberFormat="1" applyFont="1" applyBorder="1"/>
    <xf numFmtId="4" fontId="5" fillId="0" borderId="3" xfId="0" applyNumberFormat="1" applyFont="1" applyBorder="1"/>
    <xf numFmtId="4" fontId="5" fillId="0" borderId="5" xfId="0" applyNumberFormat="1" applyFont="1" applyBorder="1"/>
    <xf numFmtId="4" fontId="2" fillId="0" borderId="3" xfId="0" applyNumberFormat="1" applyFont="1" applyBorder="1"/>
    <xf numFmtId="10" fontId="2" fillId="0" borderId="3" xfId="1" applyNumberFormat="1" applyFont="1" applyBorder="1"/>
    <xf numFmtId="10" fontId="2" fillId="0" borderId="5" xfId="1" applyNumberFormat="1" applyFont="1" applyBorder="1"/>
    <xf numFmtId="0" fontId="16" fillId="0" borderId="3" xfId="0" applyFont="1" applyBorder="1"/>
    <xf numFmtId="4" fontId="17" fillId="0" borderId="3" xfId="0" applyNumberFormat="1" applyFont="1" applyBorder="1"/>
    <xf numFmtId="4" fontId="17" fillId="0" borderId="5" xfId="0" applyNumberFormat="1" applyFont="1" applyBorder="1"/>
    <xf numFmtId="0" fontId="18" fillId="0" borderId="3" xfId="0" applyFont="1" applyBorder="1"/>
    <xf numFmtId="0" fontId="18" fillId="0" borderId="5" xfId="0" applyFont="1" applyBorder="1"/>
    <xf numFmtId="4" fontId="5" fillId="3" borderId="9" xfId="0" applyNumberFormat="1" applyFont="1" applyFill="1" applyBorder="1"/>
    <xf numFmtId="4" fontId="5" fillId="3" borderId="10" xfId="0" applyNumberFormat="1" applyFont="1" applyFill="1" applyBorder="1"/>
    <xf numFmtId="0" fontId="0" fillId="0" borderId="3" xfId="0" applyBorder="1"/>
    <xf numFmtId="0" fontId="5" fillId="0" borderId="4" xfId="0" applyFont="1" applyBorder="1"/>
    <xf numFmtId="9" fontId="7" fillId="0" borderId="3" xfId="1" applyFont="1" applyBorder="1"/>
    <xf numFmtId="4" fontId="12" fillId="4" borderId="3" xfId="0" applyNumberFormat="1" applyFont="1" applyFill="1" applyBorder="1"/>
    <xf numFmtId="9" fontId="12" fillId="4" borderId="5" xfId="1" applyFont="1" applyFill="1" applyBorder="1"/>
    <xf numFmtId="10" fontId="3" fillId="2" borderId="3" xfId="1" applyNumberFormat="1" applyFont="1" applyFill="1" applyBorder="1"/>
    <xf numFmtId="10" fontId="12" fillId="3" borderId="3" xfId="1" applyNumberFormat="1" applyFont="1" applyFill="1" applyBorder="1"/>
    <xf numFmtId="10" fontId="10" fillId="3" borderId="3" xfId="1" applyNumberFormat="1" applyFont="1" applyFill="1" applyBorder="1"/>
    <xf numFmtId="4" fontId="19" fillId="0" borderId="2" xfId="0" applyNumberFormat="1" applyFont="1" applyBorder="1"/>
    <xf numFmtId="4" fontId="19" fillId="0" borderId="3" xfId="0" applyNumberFormat="1" applyFont="1" applyBorder="1"/>
    <xf numFmtId="4" fontId="20" fillId="0" borderId="2" xfId="0" applyNumberFormat="1" applyFont="1" applyBorder="1"/>
    <xf numFmtId="4" fontId="20" fillId="0" borderId="3" xfId="0" applyNumberFormat="1" applyFont="1" applyBorder="1"/>
    <xf numFmtId="4" fontId="21" fillId="0" borderId="2" xfId="0" applyNumberFormat="1" applyFont="1" applyBorder="1"/>
    <xf numFmtId="4" fontId="21" fillId="0" borderId="3" xfId="0" applyNumberFormat="1" applyFont="1" applyBorder="1"/>
    <xf numFmtId="4" fontId="22" fillId="0" borderId="2" xfId="0" applyNumberFormat="1" applyFont="1" applyBorder="1"/>
    <xf numFmtId="4" fontId="22" fillId="0" borderId="3" xfId="0" applyNumberFormat="1" applyFont="1" applyBorder="1"/>
    <xf numFmtId="9" fontId="2" fillId="0" borderId="3" xfId="1" applyFont="1" applyBorder="1"/>
    <xf numFmtId="4" fontId="2" fillId="0" borderId="5" xfId="0" applyNumberFormat="1" applyFont="1" applyBorder="1"/>
    <xf numFmtId="9" fontId="17" fillId="0" borderId="3" xfId="1" applyFont="1" applyBorder="1"/>
    <xf numFmtId="4" fontId="23" fillId="0" borderId="3" xfId="0" applyNumberFormat="1" applyFont="1" applyBorder="1"/>
    <xf numFmtId="4" fontId="5" fillId="3" borderId="11" xfId="0" applyNumberFormat="1" applyFont="1" applyFill="1" applyBorder="1"/>
    <xf numFmtId="4" fontId="5" fillId="3" borderId="4" xfId="0" applyNumberFormat="1" applyFont="1" applyFill="1" applyBorder="1"/>
    <xf numFmtId="4" fontId="5" fillId="3" borderId="6" xfId="0" applyNumberFormat="1" applyFont="1" applyFill="1" applyBorder="1"/>
    <xf numFmtId="4" fontId="5" fillId="3" borderId="12" xfId="0" applyNumberFormat="1" applyFont="1" applyFill="1" applyBorder="1"/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4" fontId="17" fillId="0" borderId="3" xfId="0" applyNumberFormat="1" applyFont="1" applyBorder="1" applyAlignment="1">
      <alignment horizontal="center"/>
    </xf>
    <xf numFmtId="164" fontId="7" fillId="0" borderId="3" xfId="0" applyNumberFormat="1" applyFont="1" applyBorder="1"/>
    <xf numFmtId="4" fontId="7" fillId="0" borderId="3" xfId="1" applyNumberFormat="1" applyFont="1" applyBorder="1"/>
    <xf numFmtId="164" fontId="5" fillId="2" borderId="3" xfId="0" applyNumberFormat="1" applyFont="1" applyFill="1" applyBorder="1"/>
    <xf numFmtId="164" fontId="5" fillId="2" borderId="3" xfId="1" applyNumberFormat="1" applyFont="1" applyFill="1" applyBorder="1"/>
    <xf numFmtId="164" fontId="5" fillId="3" borderId="3" xfId="0" applyNumberFormat="1" applyFont="1" applyFill="1" applyBorder="1"/>
    <xf numFmtId="164" fontId="5" fillId="3" borderId="3" xfId="1" applyNumberFormat="1" applyFont="1" applyFill="1" applyBorder="1"/>
    <xf numFmtId="164" fontId="9" fillId="0" borderId="3" xfId="0" applyNumberFormat="1" applyFont="1" applyBorder="1"/>
    <xf numFmtId="164" fontId="9" fillId="0" borderId="3" xfId="1" applyNumberFormat="1" applyFont="1" applyBorder="1"/>
    <xf numFmtId="164" fontId="10" fillId="0" borderId="3" xfId="0" applyNumberFormat="1" applyFont="1" applyBorder="1"/>
    <xf numFmtId="164" fontId="10" fillId="0" borderId="3" xfId="1" applyNumberFormat="1" applyFont="1" applyBorder="1"/>
    <xf numFmtId="164" fontId="11" fillId="0" borderId="3" xfId="0" applyNumberFormat="1" applyFont="1" applyBorder="1"/>
    <xf numFmtId="164" fontId="12" fillId="4" borderId="3" xfId="1" applyNumberFormat="1" applyFont="1" applyFill="1" applyBorder="1"/>
    <xf numFmtId="164" fontId="13" fillId="0" borderId="3" xfId="0" applyNumberFormat="1" applyFont="1" applyBorder="1"/>
    <xf numFmtId="164" fontId="13" fillId="0" borderId="3" xfId="1" applyNumberFormat="1" applyFont="1" applyBorder="1"/>
    <xf numFmtId="164" fontId="5" fillId="0" borderId="3" xfId="1" applyNumberFormat="1" applyFont="1" applyBorder="1"/>
    <xf numFmtId="164" fontId="14" fillId="0" borderId="3" xfId="0" applyNumberFormat="1" applyFont="1" applyBorder="1"/>
    <xf numFmtId="164" fontId="14" fillId="0" borderId="3" xfId="1" applyNumberFormat="1" applyFont="1" applyBorder="1"/>
    <xf numFmtId="164" fontId="5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4" fontId="2" fillId="0" borderId="0" xfId="0" applyNumberFormat="1" applyFont="1"/>
    <xf numFmtId="10" fontId="12" fillId="4" borderId="8" xfId="1" applyNumberFormat="1" applyFont="1" applyFill="1" applyBorder="1"/>
    <xf numFmtId="0" fontId="5" fillId="3" borderId="11" xfId="0" applyFont="1" applyFill="1" applyBorder="1"/>
    <xf numFmtId="0" fontId="26" fillId="0" borderId="3" xfId="0" applyFont="1" applyBorder="1"/>
    <xf numFmtId="17" fontId="26" fillId="0" borderId="3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4" fontId="5" fillId="0" borderId="7" xfId="0" applyNumberFormat="1" applyFont="1" applyBorder="1"/>
    <xf numFmtId="4" fontId="5" fillId="0" borderId="4" xfId="0" applyNumberFormat="1" applyFont="1" applyBorder="1"/>
    <xf numFmtId="4" fontId="5" fillId="0" borderId="13" xfId="0" applyNumberFormat="1" applyFont="1" applyBorder="1"/>
    <xf numFmtId="10" fontId="5" fillId="0" borderId="13" xfId="1" applyNumberFormat="1" applyFont="1" applyBorder="1"/>
    <xf numFmtId="4" fontId="0" fillId="0" borderId="3" xfId="0" applyNumberFormat="1" applyBorder="1"/>
    <xf numFmtId="10" fontId="0" fillId="0" borderId="3" xfId="0" applyNumberFormat="1" applyBorder="1"/>
    <xf numFmtId="4" fontId="0" fillId="0" borderId="0" xfId="0" applyNumberFormat="1"/>
    <xf numFmtId="10" fontId="0" fillId="0" borderId="0" xfId="0" applyNumberFormat="1"/>
    <xf numFmtId="10" fontId="5" fillId="0" borderId="4" xfId="1" applyNumberFormat="1" applyFont="1" applyBorder="1"/>
    <xf numFmtId="10" fontId="7" fillId="0" borderId="3" xfId="0" applyNumberFormat="1" applyFont="1" applyBorder="1"/>
    <xf numFmtId="10" fontId="12" fillId="4" borderId="3" xfId="0" applyNumberFormat="1" applyFont="1" applyFill="1" applyBorder="1"/>
    <xf numFmtId="10" fontId="19" fillId="0" borderId="3" xfId="0" applyNumberFormat="1" applyFont="1" applyBorder="1"/>
    <xf numFmtId="10" fontId="5" fillId="3" borderId="3" xfId="0" applyNumberFormat="1" applyFont="1" applyFill="1" applyBorder="1"/>
    <xf numFmtId="10" fontId="21" fillId="0" borderId="3" xfId="0" applyNumberFormat="1" applyFont="1" applyBorder="1"/>
    <xf numFmtId="10" fontId="20" fillId="0" borderId="3" xfId="0" applyNumberFormat="1" applyFont="1" applyBorder="1"/>
    <xf numFmtId="10" fontId="11" fillId="0" borderId="3" xfId="0" applyNumberFormat="1" applyFont="1" applyBorder="1"/>
    <xf numFmtId="10" fontId="5" fillId="2" borderId="3" xfId="0" applyNumberFormat="1" applyFont="1" applyFill="1" applyBorder="1"/>
    <xf numFmtId="10" fontId="9" fillId="0" borderId="3" xfId="0" applyNumberFormat="1" applyFont="1" applyBorder="1"/>
    <xf numFmtId="10" fontId="22" fillId="0" borderId="3" xfId="0" applyNumberFormat="1" applyFont="1" applyBorder="1"/>
    <xf numFmtId="10" fontId="5" fillId="0" borderId="3" xfId="0" applyNumberFormat="1" applyFont="1" applyBorder="1"/>
    <xf numFmtId="4" fontId="5" fillId="0" borderId="0" xfId="0" applyNumberFormat="1" applyFont="1"/>
    <xf numFmtId="0" fontId="1" fillId="0" borderId="0" xfId="0" applyFont="1"/>
    <xf numFmtId="0" fontId="27" fillId="0" borderId="12" xfId="0" applyFont="1" applyBorder="1"/>
    <xf numFmtId="0" fontId="27" fillId="0" borderId="11" xfId="0" applyFont="1" applyBorder="1"/>
    <xf numFmtId="4" fontId="5" fillId="0" borderId="14" xfId="0" applyNumberFormat="1" applyFont="1" applyBorder="1"/>
    <xf numFmtId="4" fontId="5" fillId="0" borderId="15" xfId="0" applyNumberFormat="1" applyFont="1" applyBorder="1"/>
    <xf numFmtId="10" fontId="2" fillId="0" borderId="3" xfId="0" applyNumberFormat="1" applyFont="1" applyBorder="1"/>
    <xf numFmtId="0" fontId="27" fillId="0" borderId="0" xfId="0" applyFont="1"/>
    <xf numFmtId="0" fontId="27" fillId="0" borderId="2" xfId="0" applyFont="1" applyBorder="1"/>
    <xf numFmtId="10" fontId="5" fillId="0" borderId="16" xfId="1" applyNumberFormat="1" applyFont="1" applyBorder="1"/>
    <xf numFmtId="10" fontId="5" fillId="0" borderId="0" xfId="1" applyNumberFormat="1" applyFont="1" applyBorder="1"/>
    <xf numFmtId="10" fontId="5" fillId="0" borderId="17" xfId="1" applyNumberFormat="1" applyFont="1" applyBorder="1"/>
    <xf numFmtId="4" fontId="5" fillId="0" borderId="18" xfId="0" applyNumberFormat="1" applyFont="1" applyBorder="1"/>
    <xf numFmtId="4" fontId="5" fillId="0" borderId="19" xfId="0" applyNumberFormat="1" applyFont="1" applyBorder="1"/>
    <xf numFmtId="4" fontId="29" fillId="0" borderId="3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2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serv/change/change/Ann&#233;e%202006-2007/OCT/Oct/Jou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:/C:/Users/jualfred/Desktop/transfert%20supervion%20mars%20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:/C:/Users/jualfred/Desktop/avril%202021%20Alfre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:/C:/Users/jualfred/AppData/Local/Microsoft/Windows/INetCache/IE/VRFX75FW/Alfred%2020-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:/C:/Users/jualfred/Desktop/Copy%20of%20Statistiques%20juillet%202021%20DAI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:/C:/Users/Alfred%20Ulrick/OneDrive/Desktop/transfert%20sept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serv/change/Taux%20de%20r&#233;f&#233;rence%20quotidiens/Taux%20de%20reference%202007-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serv/change/change/Ann&#233;e%202006-2007/OCT/sept/Oct/Jo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serv/change/change/Ann&#233;e%202006-2007/OCT/o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serv/change/change/Ann&#233;e%202006-2007/sept/Oct/Jou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serv/change/change/Ann&#233;es%202010%20&#224;%202020/Ann&#233;e%202010-2011/AVR/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:/C:/Users/snrousseau/AppData/Local/Microsoft/Windows/INetCache/Content.Outlook/B1H9Z8XI/transfert%20janv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file:/C:/Users/jualfred/AppData/Local/Microsoft/Windows/INetCache/Content.Outlook/5ARZ6S7V/Ulrick%20Alfred%2018-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nemalbranche/Downloads/Users/jualfred/AppData/Local/Microsoft/Windows/INetCache/Content.Outlook/5ARZ6S7V/Ulrick%20Alfred%2018-19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ux"/>
      <sheetName val="G"/>
      <sheetName val="Tpréc"/>
      <sheetName val="Graphe(Bank)Acteurs"/>
      <sheetName val="Graphe(Bank)TT"/>
      <sheetName val="Graphe (A-V)Banques"/>
      <sheetName val="achats et ventes de devises"/>
      <sheetName val="ttrans"/>
      <sheetName val="Acteurs"/>
      <sheetName val="UNIBANK"/>
      <sheetName val="SOGEBANK"/>
      <sheetName val="CAPITALBANK"/>
      <sheetName val="CITIBANK"/>
      <sheetName val="BUH"/>
      <sheetName val="SOCABANK"/>
      <sheetName val="SOGEBEL"/>
      <sheetName val="SCOTIABANK"/>
      <sheetName val="SOCABEL"/>
      <sheetName val="BPH"/>
      <sheetName val="BNC"/>
      <sheetName val="PROMOBANK"/>
    </sheetNames>
    <sheetDataSet>
      <sheetData sheetId="0" refreshError="1">
        <row r="8">
          <cell r="B8">
            <v>0</v>
          </cell>
        </row>
        <row r="9">
          <cell r="B9" t="str">
            <v>-</v>
          </cell>
          <cell r="C9" t="str">
            <v>-</v>
          </cell>
          <cell r="D9">
            <v>0</v>
          </cell>
        </row>
        <row r="10">
          <cell r="B10" t="str">
            <v>-</v>
          </cell>
          <cell r="C10" t="str">
            <v>-</v>
          </cell>
          <cell r="D10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 t="str">
            <v>-</v>
          </cell>
          <cell r="C13" t="str">
            <v>-</v>
          </cell>
          <cell r="D13">
            <v>0</v>
          </cell>
        </row>
        <row r="14">
          <cell r="B14" t="str">
            <v>-</v>
          </cell>
          <cell r="C14" t="str">
            <v>-</v>
          </cell>
          <cell r="D14">
            <v>0</v>
          </cell>
        </row>
        <row r="15">
          <cell r="B15" t="str">
            <v>-</v>
          </cell>
        </row>
        <row r="16">
          <cell r="B16">
            <v>0</v>
          </cell>
          <cell r="C16" t="str">
            <v xml:space="preserve"> </v>
          </cell>
        </row>
        <row r="18">
          <cell r="C18">
            <v>0</v>
          </cell>
        </row>
        <row r="19">
          <cell r="C19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nance"/>
      <sheetName val="Destination"/>
      <sheetName val="agents de change"/>
      <sheetName val="achat de devises"/>
      <sheetName val="ventes de devises"/>
      <sheetName val="ag de ch mars 21"/>
      <sheetName val="banques entrep"/>
      <sheetName val="banques particuliers"/>
      <sheetName val="Banques"/>
      <sheetName val="no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2">
          <cell r="D12">
            <v>2132349</v>
          </cell>
          <cell r="E12">
            <v>1519975</v>
          </cell>
          <cell r="F12">
            <v>1439716</v>
          </cell>
          <cell r="G12">
            <v>1919603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f avril 21"/>
      <sheetName val="nombres"/>
    </sheetNames>
    <sheetDataSet>
      <sheetData sheetId="0" refreshError="1"/>
      <sheetData sheetId="1" refreshError="1">
        <row r="12">
          <cell r="H12">
            <v>1625977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nance"/>
      <sheetName val="Destination"/>
      <sheetName val="agents de change"/>
      <sheetName val="achat de devises"/>
      <sheetName val="ventes de devises"/>
      <sheetName val="ag de ch mars 21"/>
      <sheetName val="banques entrep"/>
      <sheetName val="banques particuliers"/>
      <sheetName val="Banques"/>
      <sheetName val="no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1820499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nance"/>
      <sheetName val="destination"/>
      <sheetName val="nombre"/>
    </sheetNames>
    <sheetDataSet>
      <sheetData sheetId="0"/>
      <sheetData sheetId="1"/>
      <sheetData sheetId="2">
        <row r="12">
          <cell r="J12">
            <v>1644091</v>
          </cell>
          <cell r="K12">
            <v>1726478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fert septembre 21"/>
      <sheetName val="nombre de transfert"/>
    </sheetNames>
    <sheetDataSet>
      <sheetData sheetId="0" refreshError="1"/>
      <sheetData sheetId="1" refreshError="1">
        <row r="13">
          <cell r="G13">
            <v>1685548</v>
          </cell>
          <cell r="H13">
            <v>1589030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-92"/>
      <sheetName val="92-93"/>
      <sheetName val="93-94"/>
      <sheetName val="94-95"/>
      <sheetName val="95-96"/>
      <sheetName val="96-97"/>
      <sheetName val="97-98"/>
      <sheetName val="98-99"/>
      <sheetName val="99-00"/>
      <sheetName val="00-01"/>
      <sheetName val="01-02"/>
      <sheetName val="02-03"/>
      <sheetName val="03-04"/>
      <sheetName val="04-05"/>
      <sheetName val="05-06"/>
      <sheetName val="06-07"/>
      <sheetName val="07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ux"/>
      <sheetName val="G"/>
      <sheetName val="Tpréc"/>
      <sheetName val="Graphe(Bank)Acteurs"/>
      <sheetName val="Graphe(Bank)TT"/>
      <sheetName val="Graphe (A-V)Banques"/>
      <sheetName val="achats et ventes de devises"/>
      <sheetName val="ttrans"/>
      <sheetName val="Acteurs"/>
      <sheetName val="UNIBANK"/>
      <sheetName val="SOGEBANK"/>
      <sheetName val="CAPITALBANK"/>
      <sheetName val="CITIBANK"/>
      <sheetName val="BUH"/>
      <sheetName val="SOCABANK"/>
      <sheetName val="SOGEBEL"/>
      <sheetName val="SCOTIABANK"/>
      <sheetName val="SOCABEL"/>
      <sheetName val="BPH"/>
      <sheetName val="BNC"/>
      <sheetName val="PROMOBANK"/>
    </sheetNames>
    <sheetDataSet>
      <sheetData sheetId="0" refreshError="1">
        <row r="9">
          <cell r="D9">
            <v>0</v>
          </cell>
        </row>
        <row r="10">
          <cell r="D10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"/>
      <sheetName val="OCT"/>
      <sheetName val="DEFINITIF"/>
      <sheetName val="Feedback"/>
      <sheetName val="Soumission"/>
      <sheetName val="A-V-Banques"/>
      <sheetName val="BRH-devises-V"/>
      <sheetName val="BRH-devises-A"/>
      <sheetName val="C(Banques)"/>
      <sheetName val="TP(Banques)"/>
      <sheetName val="Données"/>
      <sheetName val="Systemebancaire(%)"/>
      <sheetName val="DBanques "/>
      <sheetName val="GM"/>
      <sheetName val="DSystèmeM"/>
      <sheetName val="DSystème"/>
      <sheetName val="GInffo"/>
      <sheetName val="Page 1"/>
      <sheetName val="ach-ven de devises"/>
      <sheetName val="Acteurs"/>
      <sheetName val="ttrans"/>
      <sheetName val="Analyse du mois"/>
      <sheetName val="Synthèse"/>
      <sheetName val="Résumé du mois"/>
      <sheetName val="Fréq"/>
      <sheetName val="G2"/>
      <sheetName val="Graphe (Pie)"/>
      <sheetName val="Graphe"/>
      <sheetName val="Ap(acteurs&amp;types) %"/>
      <sheetName val="Ap(acteurs&amp;types)"/>
      <sheetName val="Graphe(Bank)Acteurs"/>
      <sheetName val="Graphe(Bank)TT"/>
      <sheetName val="1-7"/>
      <sheetName val="8-14"/>
      <sheetName val="15-21"/>
      <sheetName val="22-28"/>
      <sheetName val="29-31"/>
      <sheetName val="G2 (1-16)"/>
      <sheetName val="G2 (17-31)"/>
      <sheetName val="Ap(a-t) 1-10"/>
      <sheetName val="Ap(a-t) 11-20"/>
      <sheetName val="Ap(a-t) 21-31"/>
      <sheetName val="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ux"/>
      <sheetName val="G"/>
      <sheetName val="Tpréc"/>
      <sheetName val="Graphe(Bank)Acteurs"/>
      <sheetName val="Graphe(Bank)TT"/>
      <sheetName val="Graphe (A-V)Banques"/>
      <sheetName val="achats et ventes de devises"/>
      <sheetName val="ttrans"/>
      <sheetName val="Acteurs"/>
      <sheetName val="UNIBANK"/>
      <sheetName val="SOGEBANK"/>
      <sheetName val="CAPITALBANK"/>
      <sheetName val="CITIBANK"/>
      <sheetName val="BUH"/>
      <sheetName val="SOCABANK"/>
      <sheetName val="SOGEBEL"/>
      <sheetName val="SCOTIABANK"/>
      <sheetName val="SOCABEL"/>
      <sheetName val="BPH"/>
      <sheetName val="BNC"/>
      <sheetName val="PROMOBANK"/>
    </sheetNames>
    <sheetDataSet>
      <sheetData sheetId="0" refreshError="1">
        <row r="8">
          <cell r="B8">
            <v>0</v>
          </cell>
        </row>
        <row r="9">
          <cell r="B9" t="str">
            <v>-</v>
          </cell>
        </row>
        <row r="10">
          <cell r="B10" t="str">
            <v>-</v>
          </cell>
        </row>
        <row r="12">
          <cell r="B12">
            <v>0</v>
          </cell>
        </row>
        <row r="13">
          <cell r="B13" t="str">
            <v>-</v>
          </cell>
        </row>
        <row r="14">
          <cell r="B14" t="str">
            <v>-</v>
          </cell>
        </row>
        <row r="15">
          <cell r="B15" t="str">
            <v>-</v>
          </cell>
        </row>
        <row r="16">
          <cell r="B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_MAE"/>
      <sheetName val="A-V devises"/>
      <sheetName val="BACTEURS"/>
      <sheetName val="BTYPES"/>
      <sheetName val="CLB"/>
      <sheetName val="C(Banques)"/>
      <sheetName val="Série_Taux_Vente"/>
      <sheetName val="Série_Taux"/>
      <sheetName val="P_LOCK"/>
      <sheetName val="Taux"/>
      <sheetName val="ATQ"/>
      <sheetName val="CP"/>
      <sheetName val="RN"/>
      <sheetName val="Feedback"/>
      <sheetName val="TA_change"/>
      <sheetName val="TP_change"/>
      <sheetName val="Marge"/>
      <sheetName val="TRSB"/>
      <sheetName val="TRS"/>
      <sheetName val="ITRSV"/>
      <sheetName val="ITRSA"/>
      <sheetName val="TRSV"/>
      <sheetName val="TRSA"/>
      <sheetName val="TRFV"/>
      <sheetName val="TRFA"/>
      <sheetName val="D_1"/>
      <sheetName val="TRFS"/>
      <sheetName val="GInffo"/>
      <sheetName val="cap"/>
      <sheetName val="uni"/>
      <sheetName val="sog"/>
      <sheetName val="buh"/>
      <sheetName val="cit"/>
      <sheetName val="socb"/>
      <sheetName val="soc"/>
      <sheetName val="sogb"/>
      <sheetName val="scotia"/>
      <sheetName val="bph"/>
      <sheetName val="bnc"/>
      <sheetName val="prom"/>
      <sheetName val="TPR"/>
      <sheetName val="Marche interbancaire"/>
      <sheetName val="G"/>
      <sheetName val="Ap(acteurs&amp;types)"/>
      <sheetName val="G2"/>
      <sheetName val="Ap(acteurs&amp;types) %"/>
      <sheetName val="TAC"/>
      <sheetName val="TA"/>
      <sheetName val="TP"/>
      <sheetName val="achats et ventes de devises"/>
      <sheetName val="Analyse du jour"/>
      <sheetName val="Résumé"/>
      <sheetName val="Fréq"/>
      <sheetName val="FréqB"/>
      <sheetName val="ttrans"/>
      <sheetName val="Acteurs"/>
      <sheetName val="Graphe (Pie)"/>
      <sheetName val="Graphe"/>
      <sheetName val="Graphe(Bank)Acteurs"/>
      <sheetName val="Graphe(Bank)TT"/>
      <sheetName val="Graphe (A-V)Banques"/>
      <sheetName val="Page 1"/>
      <sheetName val="BP"/>
      <sheetName val="A"/>
      <sheetName val="IAP"/>
      <sheetName val="F1"/>
      <sheetName val="F2"/>
      <sheetName val="F3"/>
      <sheetName val="F4"/>
      <sheetName val="F5"/>
      <sheetName val="B"/>
      <sheetName val="BC"/>
      <sheetName val="BCTR"/>
      <sheetName val="DTrBRH"/>
      <sheetName val="F6"/>
      <sheetName val="F7"/>
      <sheetName val="F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/>
      <sheetData sheetId="74" refreshError="1"/>
      <sheetData sheetId="75" refreshError="1"/>
      <sheetData sheetId="7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 Prov et Dest"/>
      <sheetName val="MT nombres"/>
      <sheetName val="Banques entreprises"/>
      <sheetName val="Banques particuliers"/>
    </sheetNames>
    <sheetDataSet>
      <sheetData sheetId="0" refreshError="1">
        <row r="97">
          <cell r="J97">
            <v>0.66271562182186594</v>
          </cell>
        </row>
        <row r="98">
          <cell r="I98">
            <v>7807378.3708787998</v>
          </cell>
          <cell r="J98">
            <v>4.7311608985740251E-2</v>
          </cell>
        </row>
        <row r="99">
          <cell r="I99">
            <v>7322792.2848049467</v>
          </cell>
          <cell r="J99">
            <v>4.4375085823269801E-2</v>
          </cell>
        </row>
        <row r="100">
          <cell r="I100">
            <v>4580301.4240103839</v>
          </cell>
          <cell r="J100">
            <v>2.775597898750443E-2</v>
          </cell>
        </row>
        <row r="101">
          <cell r="I101">
            <v>2784115.4942212766</v>
          </cell>
          <cell r="J101">
            <v>1.68713462287228E-2</v>
          </cell>
        </row>
        <row r="102">
          <cell r="J102">
            <v>0.10089012293759644</v>
          </cell>
        </row>
        <row r="103">
          <cell r="I103">
            <v>5494254.0456675775</v>
          </cell>
          <cell r="J103">
            <v>3.3294402644365083E-2</v>
          </cell>
        </row>
        <row r="104">
          <cell r="I104">
            <v>193986.28106571766</v>
          </cell>
          <cell r="J104">
            <v>1.1755294341327133E-3</v>
          </cell>
        </row>
        <row r="105">
          <cell r="I105">
            <v>2988347.5939080841</v>
          </cell>
          <cell r="J105">
            <v>1.8108963874968801E-2</v>
          </cell>
        </row>
        <row r="106">
          <cell r="I106">
            <v>3371032.0459166807</v>
          </cell>
          <cell r="J106">
            <v>2.0427977543614025E-2</v>
          </cell>
        </row>
        <row r="107">
          <cell r="I107">
            <v>1289137.8082886902</v>
          </cell>
          <cell r="J107">
            <v>7.8119928376961072E-3</v>
          </cell>
        </row>
        <row r="108">
          <cell r="I108">
            <v>116189.08408575359</v>
          </cell>
          <cell r="J108">
            <v>7.0408942074338271E-4</v>
          </cell>
        </row>
        <row r="109">
          <cell r="I109">
            <v>1180116.6356210429</v>
          </cell>
          <cell r="J109">
            <v>7.1513399466235283E-3</v>
          </cell>
        </row>
        <row r="110">
          <cell r="I110">
            <v>356234.00792936404</v>
          </cell>
          <cell r="J110">
            <v>2.1587277175449705E-3</v>
          </cell>
        </row>
        <row r="111">
          <cell r="I111">
            <v>105508.97616523317</v>
          </cell>
          <cell r="J111">
            <v>6.3936947688285556E-4</v>
          </cell>
        </row>
        <row r="112">
          <cell r="I112">
            <v>1420469.1698275085</v>
          </cell>
          <cell r="J112">
            <v>8.6078423187287614E-3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 Prov et Dest"/>
      <sheetName val="MT nombres"/>
      <sheetName val="Banques"/>
      <sheetName val="Banques entreprises"/>
      <sheetName val="Banques Particuliers"/>
    </sheetNames>
    <sheetDataSet>
      <sheetData sheetId="0">
        <row r="7">
          <cell r="I7">
            <v>135367847.17000002</v>
          </cell>
          <cell r="J7">
            <v>0.6953864857306824</v>
          </cell>
          <cell r="S7">
            <v>14291777.23</v>
          </cell>
          <cell r="T7">
            <v>0.58232769367425397</v>
          </cell>
        </row>
        <row r="8">
          <cell r="I8">
            <v>8012358.4299999997</v>
          </cell>
          <cell r="J8">
            <v>4.1159595040727623E-2</v>
          </cell>
          <cell r="S8">
            <v>415699.74</v>
          </cell>
          <cell r="T8">
            <v>1.6937954388699005E-2</v>
          </cell>
        </row>
        <row r="9">
          <cell r="I9">
            <v>9680086.0200000014</v>
          </cell>
          <cell r="J9">
            <v>4.9726734521861479E-2</v>
          </cell>
          <cell r="S9">
            <v>1261940.32</v>
          </cell>
          <cell r="T9">
            <v>5.1418573370818635E-2</v>
          </cell>
        </row>
        <row r="10">
          <cell r="I10">
            <v>5900356.7699999996</v>
          </cell>
          <cell r="J10">
            <v>3.0310213574533715E-2</v>
          </cell>
          <cell r="S10">
            <v>4472072.4400000004</v>
          </cell>
          <cell r="T10">
            <v>0.18221747988506773</v>
          </cell>
        </row>
        <row r="11">
          <cell r="I11">
            <v>3206218.1100000003</v>
          </cell>
          <cell r="J11">
            <v>1.647038636286359E-2</v>
          </cell>
          <cell r="S11">
            <v>1709.5299999999997</v>
          </cell>
          <cell r="T11">
            <v>6.9655903961144189E-5</v>
          </cell>
        </row>
        <row r="12">
          <cell r="I12">
            <v>13158721.580000002</v>
          </cell>
          <cell r="J12">
            <v>6.759653305805538E-2</v>
          </cell>
          <cell r="S12">
            <v>513472.24</v>
          </cell>
          <cell r="T12">
            <v>2.0921758048208328E-2</v>
          </cell>
        </row>
        <row r="13">
          <cell r="I13">
            <v>5045003.2</v>
          </cell>
          <cell r="J13">
            <v>2.5916250565337601E-2</v>
          </cell>
          <cell r="S13">
            <v>283476.51999999996</v>
          </cell>
          <cell r="T13">
            <v>1.1550433892566594E-2</v>
          </cell>
        </row>
        <row r="14">
          <cell r="I14">
            <v>146438.52000000002</v>
          </cell>
          <cell r="J14">
            <v>7.5225668374941806E-4</v>
          </cell>
          <cell r="S14">
            <v>1086.8</v>
          </cell>
          <cell r="T14">
            <v>4.4282367916896168E-5</v>
          </cell>
        </row>
        <row r="15">
          <cell r="I15">
            <v>4342578.3800000008</v>
          </cell>
          <cell r="J15">
            <v>2.2307884640330431E-2</v>
          </cell>
          <cell r="S15">
            <v>72722.710000000006</v>
          </cell>
          <cell r="T15">
            <v>2.9631337873884289E-3</v>
          </cell>
        </row>
        <row r="16">
          <cell r="I16">
            <v>3324687.31</v>
          </cell>
          <cell r="J16">
            <v>1.7078964266535698E-2</v>
          </cell>
          <cell r="S16">
            <v>74134.81</v>
          </cell>
          <cell r="T16">
            <v>3.0206707139024598E-3</v>
          </cell>
        </row>
        <row r="17">
          <cell r="I17">
            <v>1352902.41</v>
          </cell>
          <cell r="J17">
            <v>6.949878217720278E-3</v>
          </cell>
          <cell r="S17">
            <v>350992.37999023439</v>
          </cell>
          <cell r="T17">
            <v>1.4301411213428952E-2</v>
          </cell>
        </row>
        <row r="18">
          <cell r="I18">
            <v>135280.65</v>
          </cell>
          <cell r="J18">
            <v>6.9493855267361139E-4</v>
          </cell>
          <cell r="S18">
            <v>496138.29054199212</v>
          </cell>
          <cell r="T18">
            <v>2.0215475082297041E-2</v>
          </cell>
        </row>
        <row r="19">
          <cell r="I19">
            <v>2618518.9500000002</v>
          </cell>
          <cell r="J19">
            <v>1.3451367725254312E-2</v>
          </cell>
          <cell r="S19">
            <v>499174.92005859374</v>
          </cell>
          <cell r="T19">
            <v>2.0339204513178031E-2</v>
          </cell>
        </row>
        <row r="20">
          <cell r="I20">
            <v>458616.5799999999</v>
          </cell>
          <cell r="J20">
            <v>2.3559196554519914E-3</v>
          </cell>
          <cell r="S20">
            <v>583129.71969726565</v>
          </cell>
          <cell r="T20">
            <v>2.3759997047212784E-2</v>
          </cell>
        </row>
        <row r="21">
          <cell r="I21">
            <v>103931.34999999998</v>
          </cell>
          <cell r="J21">
            <v>5.3389676902361515E-4</v>
          </cell>
          <cell r="S21">
            <v>1015645.69</v>
          </cell>
          <cell r="T21">
            <v>4.1383139600469153E-2</v>
          </cell>
        </row>
        <row r="22">
          <cell r="I22">
            <v>1812082.89</v>
          </cell>
          <cell r="J22">
            <v>9.3086946351988616E-3</v>
          </cell>
          <cell r="S22">
            <v>209326.33</v>
          </cell>
          <cell r="T22">
            <v>8.5291365106308619E-3</v>
          </cell>
        </row>
      </sheetData>
      <sheetData sheetId="1">
        <row r="12">
          <cell r="B12">
            <v>1339458</v>
          </cell>
        </row>
        <row r="27">
          <cell r="B27">
            <v>59706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 Prov et Dest"/>
      <sheetName val="MT nombres"/>
      <sheetName val="Banques"/>
      <sheetName val="Banques entreprises"/>
      <sheetName val="Banques Particuliers"/>
    </sheetNames>
    <sheetDataSet>
      <sheetData sheetId="0">
        <row r="23">
          <cell r="B23">
            <v>48854947.149999991</v>
          </cell>
        </row>
      </sheetData>
      <sheetData sheetId="1">
        <row r="12">
          <cell r="E12">
            <v>1184530</v>
          </cell>
        </row>
        <row r="27">
          <cell r="E27">
            <v>54360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6F6FF-EC08-6447-9A3D-15FC237102A6}">
  <dimension ref="B2:AA45"/>
  <sheetViews>
    <sheetView topLeftCell="W24" workbookViewId="0">
      <selection activeCell="S37" sqref="S37"/>
    </sheetView>
  </sheetViews>
  <sheetFormatPr baseColWidth="10" defaultColWidth="9.1640625" defaultRowHeight="15" x14ac:dyDescent="0.2"/>
  <cols>
    <col min="1" max="1" width="0" hidden="1" customWidth="1"/>
    <col min="2" max="2" width="25" customWidth="1"/>
    <col min="3" max="3" width="15.5" customWidth="1"/>
    <col min="4" max="4" width="9" customWidth="1"/>
    <col min="5" max="5" width="15.5" customWidth="1"/>
    <col min="6" max="6" width="9.1640625" customWidth="1"/>
    <col min="7" max="7" width="15.5" customWidth="1"/>
    <col min="8" max="8" width="9" customWidth="1"/>
    <col min="9" max="9" width="15.5" customWidth="1"/>
    <col min="10" max="10" width="9.1640625" customWidth="1"/>
    <col min="11" max="11" width="15.5" customWidth="1"/>
    <col min="12" max="12" width="9.1640625" customWidth="1"/>
    <col min="13" max="13" width="15.5" customWidth="1"/>
    <col min="14" max="14" width="9.1640625" customWidth="1"/>
    <col min="15" max="15" width="15.5" customWidth="1"/>
    <col min="16" max="16" width="9.1640625" customWidth="1"/>
    <col min="17" max="17" width="15.5" bestFit="1" customWidth="1"/>
    <col min="19" max="19" width="17.33203125" customWidth="1"/>
    <col min="20" max="20" width="14.33203125" customWidth="1"/>
    <col min="21" max="26" width="16.5" customWidth="1"/>
    <col min="27" max="27" width="20.33203125" customWidth="1"/>
    <col min="257" max="257" width="0" hidden="1" customWidth="1"/>
    <col min="258" max="258" width="25" customWidth="1"/>
    <col min="259" max="259" width="15.5" customWidth="1"/>
    <col min="260" max="260" width="9" customWidth="1"/>
    <col min="261" max="261" width="15.5" customWidth="1"/>
    <col min="263" max="263" width="15.5" customWidth="1"/>
    <col min="264" max="264" width="9" customWidth="1"/>
    <col min="265" max="265" width="15.5" customWidth="1"/>
    <col min="267" max="267" width="15.5" customWidth="1"/>
    <col min="269" max="269" width="15.5" customWidth="1"/>
    <col min="271" max="271" width="15.5" customWidth="1"/>
    <col min="273" max="273" width="15.5" bestFit="1" customWidth="1"/>
    <col min="275" max="275" width="17.33203125" customWidth="1"/>
    <col min="276" max="276" width="14.33203125" customWidth="1"/>
    <col min="277" max="282" width="16.5" customWidth="1"/>
    <col min="283" max="283" width="20.33203125" customWidth="1"/>
    <col min="513" max="513" width="0" hidden="1" customWidth="1"/>
    <col min="514" max="514" width="25" customWidth="1"/>
    <col min="515" max="515" width="15.5" customWidth="1"/>
    <col min="516" max="516" width="9" customWidth="1"/>
    <col min="517" max="517" width="15.5" customWidth="1"/>
    <col min="519" max="519" width="15.5" customWidth="1"/>
    <col min="520" max="520" width="9" customWidth="1"/>
    <col min="521" max="521" width="15.5" customWidth="1"/>
    <col min="523" max="523" width="15.5" customWidth="1"/>
    <col min="525" max="525" width="15.5" customWidth="1"/>
    <col min="527" max="527" width="15.5" customWidth="1"/>
    <col min="529" max="529" width="15.5" bestFit="1" customWidth="1"/>
    <col min="531" max="531" width="17.33203125" customWidth="1"/>
    <col min="532" max="532" width="14.33203125" customWidth="1"/>
    <col min="533" max="538" width="16.5" customWidth="1"/>
    <col min="539" max="539" width="20.33203125" customWidth="1"/>
    <col min="769" max="769" width="0" hidden="1" customWidth="1"/>
    <col min="770" max="770" width="25" customWidth="1"/>
    <col min="771" max="771" width="15.5" customWidth="1"/>
    <col min="772" max="772" width="9" customWidth="1"/>
    <col min="773" max="773" width="15.5" customWidth="1"/>
    <col min="775" max="775" width="15.5" customWidth="1"/>
    <col min="776" max="776" width="9" customWidth="1"/>
    <col min="777" max="777" width="15.5" customWidth="1"/>
    <col min="779" max="779" width="15.5" customWidth="1"/>
    <col min="781" max="781" width="15.5" customWidth="1"/>
    <col min="783" max="783" width="15.5" customWidth="1"/>
    <col min="785" max="785" width="15.5" bestFit="1" customWidth="1"/>
    <col min="787" max="787" width="17.33203125" customWidth="1"/>
    <col min="788" max="788" width="14.33203125" customWidth="1"/>
    <col min="789" max="794" width="16.5" customWidth="1"/>
    <col min="795" max="795" width="20.33203125" customWidth="1"/>
    <col min="1025" max="1025" width="0" hidden="1" customWidth="1"/>
    <col min="1026" max="1026" width="25" customWidth="1"/>
    <col min="1027" max="1027" width="15.5" customWidth="1"/>
    <col min="1028" max="1028" width="9" customWidth="1"/>
    <col min="1029" max="1029" width="15.5" customWidth="1"/>
    <col min="1031" max="1031" width="15.5" customWidth="1"/>
    <col min="1032" max="1032" width="9" customWidth="1"/>
    <col min="1033" max="1033" width="15.5" customWidth="1"/>
    <col min="1035" max="1035" width="15.5" customWidth="1"/>
    <col min="1037" max="1037" width="15.5" customWidth="1"/>
    <col min="1039" max="1039" width="15.5" customWidth="1"/>
    <col min="1041" max="1041" width="15.5" bestFit="1" customWidth="1"/>
    <col min="1043" max="1043" width="17.33203125" customWidth="1"/>
    <col min="1044" max="1044" width="14.33203125" customWidth="1"/>
    <col min="1045" max="1050" width="16.5" customWidth="1"/>
    <col min="1051" max="1051" width="20.33203125" customWidth="1"/>
    <col min="1281" max="1281" width="0" hidden="1" customWidth="1"/>
    <col min="1282" max="1282" width="25" customWidth="1"/>
    <col min="1283" max="1283" width="15.5" customWidth="1"/>
    <col min="1284" max="1284" width="9" customWidth="1"/>
    <col min="1285" max="1285" width="15.5" customWidth="1"/>
    <col min="1287" max="1287" width="15.5" customWidth="1"/>
    <col min="1288" max="1288" width="9" customWidth="1"/>
    <col min="1289" max="1289" width="15.5" customWidth="1"/>
    <col min="1291" max="1291" width="15.5" customWidth="1"/>
    <col min="1293" max="1293" width="15.5" customWidth="1"/>
    <col min="1295" max="1295" width="15.5" customWidth="1"/>
    <col min="1297" max="1297" width="15.5" bestFit="1" customWidth="1"/>
    <col min="1299" max="1299" width="17.33203125" customWidth="1"/>
    <col min="1300" max="1300" width="14.33203125" customWidth="1"/>
    <col min="1301" max="1306" width="16.5" customWidth="1"/>
    <col min="1307" max="1307" width="20.33203125" customWidth="1"/>
    <col min="1537" max="1537" width="0" hidden="1" customWidth="1"/>
    <col min="1538" max="1538" width="25" customWidth="1"/>
    <col min="1539" max="1539" width="15.5" customWidth="1"/>
    <col min="1540" max="1540" width="9" customWidth="1"/>
    <col min="1541" max="1541" width="15.5" customWidth="1"/>
    <col min="1543" max="1543" width="15.5" customWidth="1"/>
    <col min="1544" max="1544" width="9" customWidth="1"/>
    <col min="1545" max="1545" width="15.5" customWidth="1"/>
    <col min="1547" max="1547" width="15.5" customWidth="1"/>
    <col min="1549" max="1549" width="15.5" customWidth="1"/>
    <col min="1551" max="1551" width="15.5" customWidth="1"/>
    <col min="1553" max="1553" width="15.5" bestFit="1" customWidth="1"/>
    <col min="1555" max="1555" width="17.33203125" customWidth="1"/>
    <col min="1556" max="1556" width="14.33203125" customWidth="1"/>
    <col min="1557" max="1562" width="16.5" customWidth="1"/>
    <col min="1563" max="1563" width="20.33203125" customWidth="1"/>
    <col min="1793" max="1793" width="0" hidden="1" customWidth="1"/>
    <col min="1794" max="1794" width="25" customWidth="1"/>
    <col min="1795" max="1795" width="15.5" customWidth="1"/>
    <col min="1796" max="1796" width="9" customWidth="1"/>
    <col min="1797" max="1797" width="15.5" customWidth="1"/>
    <col min="1799" max="1799" width="15.5" customWidth="1"/>
    <col min="1800" max="1800" width="9" customWidth="1"/>
    <col min="1801" max="1801" width="15.5" customWidth="1"/>
    <col min="1803" max="1803" width="15.5" customWidth="1"/>
    <col min="1805" max="1805" width="15.5" customWidth="1"/>
    <col min="1807" max="1807" width="15.5" customWidth="1"/>
    <col min="1809" max="1809" width="15.5" bestFit="1" customWidth="1"/>
    <col min="1811" max="1811" width="17.33203125" customWidth="1"/>
    <col min="1812" max="1812" width="14.33203125" customWidth="1"/>
    <col min="1813" max="1818" width="16.5" customWidth="1"/>
    <col min="1819" max="1819" width="20.33203125" customWidth="1"/>
    <col min="2049" max="2049" width="0" hidden="1" customWidth="1"/>
    <col min="2050" max="2050" width="25" customWidth="1"/>
    <col min="2051" max="2051" width="15.5" customWidth="1"/>
    <col min="2052" max="2052" width="9" customWidth="1"/>
    <col min="2053" max="2053" width="15.5" customWidth="1"/>
    <col min="2055" max="2055" width="15.5" customWidth="1"/>
    <col min="2056" max="2056" width="9" customWidth="1"/>
    <col min="2057" max="2057" width="15.5" customWidth="1"/>
    <col min="2059" max="2059" width="15.5" customWidth="1"/>
    <col min="2061" max="2061" width="15.5" customWidth="1"/>
    <col min="2063" max="2063" width="15.5" customWidth="1"/>
    <col min="2065" max="2065" width="15.5" bestFit="1" customWidth="1"/>
    <col min="2067" max="2067" width="17.33203125" customWidth="1"/>
    <col min="2068" max="2068" width="14.33203125" customWidth="1"/>
    <col min="2069" max="2074" width="16.5" customWidth="1"/>
    <col min="2075" max="2075" width="20.33203125" customWidth="1"/>
    <col min="2305" max="2305" width="0" hidden="1" customWidth="1"/>
    <col min="2306" max="2306" width="25" customWidth="1"/>
    <col min="2307" max="2307" width="15.5" customWidth="1"/>
    <col min="2308" max="2308" width="9" customWidth="1"/>
    <col min="2309" max="2309" width="15.5" customWidth="1"/>
    <col min="2311" max="2311" width="15.5" customWidth="1"/>
    <col min="2312" max="2312" width="9" customWidth="1"/>
    <col min="2313" max="2313" width="15.5" customWidth="1"/>
    <col min="2315" max="2315" width="15.5" customWidth="1"/>
    <col min="2317" max="2317" width="15.5" customWidth="1"/>
    <col min="2319" max="2319" width="15.5" customWidth="1"/>
    <col min="2321" max="2321" width="15.5" bestFit="1" customWidth="1"/>
    <col min="2323" max="2323" width="17.33203125" customWidth="1"/>
    <col min="2324" max="2324" width="14.33203125" customWidth="1"/>
    <col min="2325" max="2330" width="16.5" customWidth="1"/>
    <col min="2331" max="2331" width="20.33203125" customWidth="1"/>
    <col min="2561" max="2561" width="0" hidden="1" customWidth="1"/>
    <col min="2562" max="2562" width="25" customWidth="1"/>
    <col min="2563" max="2563" width="15.5" customWidth="1"/>
    <col min="2564" max="2564" width="9" customWidth="1"/>
    <col min="2565" max="2565" width="15.5" customWidth="1"/>
    <col min="2567" max="2567" width="15.5" customWidth="1"/>
    <col min="2568" max="2568" width="9" customWidth="1"/>
    <col min="2569" max="2569" width="15.5" customWidth="1"/>
    <col min="2571" max="2571" width="15.5" customWidth="1"/>
    <col min="2573" max="2573" width="15.5" customWidth="1"/>
    <col min="2575" max="2575" width="15.5" customWidth="1"/>
    <col min="2577" max="2577" width="15.5" bestFit="1" customWidth="1"/>
    <col min="2579" max="2579" width="17.33203125" customWidth="1"/>
    <col min="2580" max="2580" width="14.33203125" customWidth="1"/>
    <col min="2581" max="2586" width="16.5" customWidth="1"/>
    <col min="2587" max="2587" width="20.33203125" customWidth="1"/>
    <col min="2817" max="2817" width="0" hidden="1" customWidth="1"/>
    <col min="2818" max="2818" width="25" customWidth="1"/>
    <col min="2819" max="2819" width="15.5" customWidth="1"/>
    <col min="2820" max="2820" width="9" customWidth="1"/>
    <col min="2821" max="2821" width="15.5" customWidth="1"/>
    <col min="2823" max="2823" width="15.5" customWidth="1"/>
    <col min="2824" max="2824" width="9" customWidth="1"/>
    <col min="2825" max="2825" width="15.5" customWidth="1"/>
    <col min="2827" max="2827" width="15.5" customWidth="1"/>
    <col min="2829" max="2829" width="15.5" customWidth="1"/>
    <col min="2831" max="2831" width="15.5" customWidth="1"/>
    <col min="2833" max="2833" width="15.5" bestFit="1" customWidth="1"/>
    <col min="2835" max="2835" width="17.33203125" customWidth="1"/>
    <col min="2836" max="2836" width="14.33203125" customWidth="1"/>
    <col min="2837" max="2842" width="16.5" customWidth="1"/>
    <col min="2843" max="2843" width="20.33203125" customWidth="1"/>
    <col min="3073" max="3073" width="0" hidden="1" customWidth="1"/>
    <col min="3074" max="3074" width="25" customWidth="1"/>
    <col min="3075" max="3075" width="15.5" customWidth="1"/>
    <col min="3076" max="3076" width="9" customWidth="1"/>
    <col min="3077" max="3077" width="15.5" customWidth="1"/>
    <col min="3079" max="3079" width="15.5" customWidth="1"/>
    <col min="3080" max="3080" width="9" customWidth="1"/>
    <col min="3081" max="3081" width="15.5" customWidth="1"/>
    <col min="3083" max="3083" width="15.5" customWidth="1"/>
    <col min="3085" max="3085" width="15.5" customWidth="1"/>
    <col min="3087" max="3087" width="15.5" customWidth="1"/>
    <col min="3089" max="3089" width="15.5" bestFit="1" customWidth="1"/>
    <col min="3091" max="3091" width="17.33203125" customWidth="1"/>
    <col min="3092" max="3092" width="14.33203125" customWidth="1"/>
    <col min="3093" max="3098" width="16.5" customWidth="1"/>
    <col min="3099" max="3099" width="20.33203125" customWidth="1"/>
    <col min="3329" max="3329" width="0" hidden="1" customWidth="1"/>
    <col min="3330" max="3330" width="25" customWidth="1"/>
    <col min="3331" max="3331" width="15.5" customWidth="1"/>
    <col min="3332" max="3332" width="9" customWidth="1"/>
    <col min="3333" max="3333" width="15.5" customWidth="1"/>
    <col min="3335" max="3335" width="15.5" customWidth="1"/>
    <col min="3336" max="3336" width="9" customWidth="1"/>
    <col min="3337" max="3337" width="15.5" customWidth="1"/>
    <col min="3339" max="3339" width="15.5" customWidth="1"/>
    <col min="3341" max="3341" width="15.5" customWidth="1"/>
    <col min="3343" max="3343" width="15.5" customWidth="1"/>
    <col min="3345" max="3345" width="15.5" bestFit="1" customWidth="1"/>
    <col min="3347" max="3347" width="17.33203125" customWidth="1"/>
    <col min="3348" max="3348" width="14.33203125" customWidth="1"/>
    <col min="3349" max="3354" width="16.5" customWidth="1"/>
    <col min="3355" max="3355" width="20.33203125" customWidth="1"/>
    <col min="3585" max="3585" width="0" hidden="1" customWidth="1"/>
    <col min="3586" max="3586" width="25" customWidth="1"/>
    <col min="3587" max="3587" width="15.5" customWidth="1"/>
    <col min="3588" max="3588" width="9" customWidth="1"/>
    <col min="3589" max="3589" width="15.5" customWidth="1"/>
    <col min="3591" max="3591" width="15.5" customWidth="1"/>
    <col min="3592" max="3592" width="9" customWidth="1"/>
    <col min="3593" max="3593" width="15.5" customWidth="1"/>
    <col min="3595" max="3595" width="15.5" customWidth="1"/>
    <col min="3597" max="3597" width="15.5" customWidth="1"/>
    <col min="3599" max="3599" width="15.5" customWidth="1"/>
    <col min="3601" max="3601" width="15.5" bestFit="1" customWidth="1"/>
    <col min="3603" max="3603" width="17.33203125" customWidth="1"/>
    <col min="3604" max="3604" width="14.33203125" customWidth="1"/>
    <col min="3605" max="3610" width="16.5" customWidth="1"/>
    <col min="3611" max="3611" width="20.33203125" customWidth="1"/>
    <col min="3841" max="3841" width="0" hidden="1" customWidth="1"/>
    <col min="3842" max="3842" width="25" customWidth="1"/>
    <col min="3843" max="3843" width="15.5" customWidth="1"/>
    <col min="3844" max="3844" width="9" customWidth="1"/>
    <col min="3845" max="3845" width="15.5" customWidth="1"/>
    <col min="3847" max="3847" width="15.5" customWidth="1"/>
    <col min="3848" max="3848" width="9" customWidth="1"/>
    <col min="3849" max="3849" width="15.5" customWidth="1"/>
    <col min="3851" max="3851" width="15.5" customWidth="1"/>
    <col min="3853" max="3853" width="15.5" customWidth="1"/>
    <col min="3855" max="3855" width="15.5" customWidth="1"/>
    <col min="3857" max="3857" width="15.5" bestFit="1" customWidth="1"/>
    <col min="3859" max="3859" width="17.33203125" customWidth="1"/>
    <col min="3860" max="3860" width="14.33203125" customWidth="1"/>
    <col min="3861" max="3866" width="16.5" customWidth="1"/>
    <col min="3867" max="3867" width="20.33203125" customWidth="1"/>
    <col min="4097" max="4097" width="0" hidden="1" customWidth="1"/>
    <col min="4098" max="4098" width="25" customWidth="1"/>
    <col min="4099" max="4099" width="15.5" customWidth="1"/>
    <col min="4100" max="4100" width="9" customWidth="1"/>
    <col min="4101" max="4101" width="15.5" customWidth="1"/>
    <col min="4103" max="4103" width="15.5" customWidth="1"/>
    <col min="4104" max="4104" width="9" customWidth="1"/>
    <col min="4105" max="4105" width="15.5" customWidth="1"/>
    <col min="4107" max="4107" width="15.5" customWidth="1"/>
    <col min="4109" max="4109" width="15.5" customWidth="1"/>
    <col min="4111" max="4111" width="15.5" customWidth="1"/>
    <col min="4113" max="4113" width="15.5" bestFit="1" customWidth="1"/>
    <col min="4115" max="4115" width="17.33203125" customWidth="1"/>
    <col min="4116" max="4116" width="14.33203125" customWidth="1"/>
    <col min="4117" max="4122" width="16.5" customWidth="1"/>
    <col min="4123" max="4123" width="20.33203125" customWidth="1"/>
    <col min="4353" max="4353" width="0" hidden="1" customWidth="1"/>
    <col min="4354" max="4354" width="25" customWidth="1"/>
    <col min="4355" max="4355" width="15.5" customWidth="1"/>
    <col min="4356" max="4356" width="9" customWidth="1"/>
    <col min="4357" max="4357" width="15.5" customWidth="1"/>
    <col min="4359" max="4359" width="15.5" customWidth="1"/>
    <col min="4360" max="4360" width="9" customWidth="1"/>
    <col min="4361" max="4361" width="15.5" customWidth="1"/>
    <col min="4363" max="4363" width="15.5" customWidth="1"/>
    <col min="4365" max="4365" width="15.5" customWidth="1"/>
    <col min="4367" max="4367" width="15.5" customWidth="1"/>
    <col min="4369" max="4369" width="15.5" bestFit="1" customWidth="1"/>
    <col min="4371" max="4371" width="17.33203125" customWidth="1"/>
    <col min="4372" max="4372" width="14.33203125" customWidth="1"/>
    <col min="4373" max="4378" width="16.5" customWidth="1"/>
    <col min="4379" max="4379" width="20.33203125" customWidth="1"/>
    <col min="4609" max="4609" width="0" hidden="1" customWidth="1"/>
    <col min="4610" max="4610" width="25" customWidth="1"/>
    <col min="4611" max="4611" width="15.5" customWidth="1"/>
    <col min="4612" max="4612" width="9" customWidth="1"/>
    <col min="4613" max="4613" width="15.5" customWidth="1"/>
    <col min="4615" max="4615" width="15.5" customWidth="1"/>
    <col min="4616" max="4616" width="9" customWidth="1"/>
    <col min="4617" max="4617" width="15.5" customWidth="1"/>
    <col min="4619" max="4619" width="15.5" customWidth="1"/>
    <col min="4621" max="4621" width="15.5" customWidth="1"/>
    <col min="4623" max="4623" width="15.5" customWidth="1"/>
    <col min="4625" max="4625" width="15.5" bestFit="1" customWidth="1"/>
    <col min="4627" max="4627" width="17.33203125" customWidth="1"/>
    <col min="4628" max="4628" width="14.33203125" customWidth="1"/>
    <col min="4629" max="4634" width="16.5" customWidth="1"/>
    <col min="4635" max="4635" width="20.33203125" customWidth="1"/>
    <col min="4865" max="4865" width="0" hidden="1" customWidth="1"/>
    <col min="4866" max="4866" width="25" customWidth="1"/>
    <col min="4867" max="4867" width="15.5" customWidth="1"/>
    <col min="4868" max="4868" width="9" customWidth="1"/>
    <col min="4869" max="4869" width="15.5" customWidth="1"/>
    <col min="4871" max="4871" width="15.5" customWidth="1"/>
    <col min="4872" max="4872" width="9" customWidth="1"/>
    <col min="4873" max="4873" width="15.5" customWidth="1"/>
    <col min="4875" max="4875" width="15.5" customWidth="1"/>
    <col min="4877" max="4877" width="15.5" customWidth="1"/>
    <col min="4879" max="4879" width="15.5" customWidth="1"/>
    <col min="4881" max="4881" width="15.5" bestFit="1" customWidth="1"/>
    <col min="4883" max="4883" width="17.33203125" customWidth="1"/>
    <col min="4884" max="4884" width="14.33203125" customWidth="1"/>
    <col min="4885" max="4890" width="16.5" customWidth="1"/>
    <col min="4891" max="4891" width="20.33203125" customWidth="1"/>
    <col min="5121" max="5121" width="0" hidden="1" customWidth="1"/>
    <col min="5122" max="5122" width="25" customWidth="1"/>
    <col min="5123" max="5123" width="15.5" customWidth="1"/>
    <col min="5124" max="5124" width="9" customWidth="1"/>
    <col min="5125" max="5125" width="15.5" customWidth="1"/>
    <col min="5127" max="5127" width="15.5" customWidth="1"/>
    <col min="5128" max="5128" width="9" customWidth="1"/>
    <col min="5129" max="5129" width="15.5" customWidth="1"/>
    <col min="5131" max="5131" width="15.5" customWidth="1"/>
    <col min="5133" max="5133" width="15.5" customWidth="1"/>
    <col min="5135" max="5135" width="15.5" customWidth="1"/>
    <col min="5137" max="5137" width="15.5" bestFit="1" customWidth="1"/>
    <col min="5139" max="5139" width="17.33203125" customWidth="1"/>
    <col min="5140" max="5140" width="14.33203125" customWidth="1"/>
    <col min="5141" max="5146" width="16.5" customWidth="1"/>
    <col min="5147" max="5147" width="20.33203125" customWidth="1"/>
    <col min="5377" max="5377" width="0" hidden="1" customWidth="1"/>
    <col min="5378" max="5378" width="25" customWidth="1"/>
    <col min="5379" max="5379" width="15.5" customWidth="1"/>
    <col min="5380" max="5380" width="9" customWidth="1"/>
    <col min="5381" max="5381" width="15.5" customWidth="1"/>
    <col min="5383" max="5383" width="15.5" customWidth="1"/>
    <col min="5384" max="5384" width="9" customWidth="1"/>
    <col min="5385" max="5385" width="15.5" customWidth="1"/>
    <col min="5387" max="5387" width="15.5" customWidth="1"/>
    <col min="5389" max="5389" width="15.5" customWidth="1"/>
    <col min="5391" max="5391" width="15.5" customWidth="1"/>
    <col min="5393" max="5393" width="15.5" bestFit="1" customWidth="1"/>
    <col min="5395" max="5395" width="17.33203125" customWidth="1"/>
    <col min="5396" max="5396" width="14.33203125" customWidth="1"/>
    <col min="5397" max="5402" width="16.5" customWidth="1"/>
    <col min="5403" max="5403" width="20.33203125" customWidth="1"/>
    <col min="5633" max="5633" width="0" hidden="1" customWidth="1"/>
    <col min="5634" max="5634" width="25" customWidth="1"/>
    <col min="5635" max="5635" width="15.5" customWidth="1"/>
    <col min="5636" max="5636" width="9" customWidth="1"/>
    <col min="5637" max="5637" width="15.5" customWidth="1"/>
    <col min="5639" max="5639" width="15.5" customWidth="1"/>
    <col min="5640" max="5640" width="9" customWidth="1"/>
    <col min="5641" max="5641" width="15.5" customWidth="1"/>
    <col min="5643" max="5643" width="15.5" customWidth="1"/>
    <col min="5645" max="5645" width="15.5" customWidth="1"/>
    <col min="5647" max="5647" width="15.5" customWidth="1"/>
    <col min="5649" max="5649" width="15.5" bestFit="1" customWidth="1"/>
    <col min="5651" max="5651" width="17.33203125" customWidth="1"/>
    <col min="5652" max="5652" width="14.33203125" customWidth="1"/>
    <col min="5653" max="5658" width="16.5" customWidth="1"/>
    <col min="5659" max="5659" width="20.33203125" customWidth="1"/>
    <col min="5889" max="5889" width="0" hidden="1" customWidth="1"/>
    <col min="5890" max="5890" width="25" customWidth="1"/>
    <col min="5891" max="5891" width="15.5" customWidth="1"/>
    <col min="5892" max="5892" width="9" customWidth="1"/>
    <col min="5893" max="5893" width="15.5" customWidth="1"/>
    <col min="5895" max="5895" width="15.5" customWidth="1"/>
    <col min="5896" max="5896" width="9" customWidth="1"/>
    <col min="5897" max="5897" width="15.5" customWidth="1"/>
    <col min="5899" max="5899" width="15.5" customWidth="1"/>
    <col min="5901" max="5901" width="15.5" customWidth="1"/>
    <col min="5903" max="5903" width="15.5" customWidth="1"/>
    <col min="5905" max="5905" width="15.5" bestFit="1" customWidth="1"/>
    <col min="5907" max="5907" width="17.33203125" customWidth="1"/>
    <col min="5908" max="5908" width="14.33203125" customWidth="1"/>
    <col min="5909" max="5914" width="16.5" customWidth="1"/>
    <col min="5915" max="5915" width="20.33203125" customWidth="1"/>
    <col min="6145" max="6145" width="0" hidden="1" customWidth="1"/>
    <col min="6146" max="6146" width="25" customWidth="1"/>
    <col min="6147" max="6147" width="15.5" customWidth="1"/>
    <col min="6148" max="6148" width="9" customWidth="1"/>
    <col min="6149" max="6149" width="15.5" customWidth="1"/>
    <col min="6151" max="6151" width="15.5" customWidth="1"/>
    <col min="6152" max="6152" width="9" customWidth="1"/>
    <col min="6153" max="6153" width="15.5" customWidth="1"/>
    <col min="6155" max="6155" width="15.5" customWidth="1"/>
    <col min="6157" max="6157" width="15.5" customWidth="1"/>
    <col min="6159" max="6159" width="15.5" customWidth="1"/>
    <col min="6161" max="6161" width="15.5" bestFit="1" customWidth="1"/>
    <col min="6163" max="6163" width="17.33203125" customWidth="1"/>
    <col min="6164" max="6164" width="14.33203125" customWidth="1"/>
    <col min="6165" max="6170" width="16.5" customWidth="1"/>
    <col min="6171" max="6171" width="20.33203125" customWidth="1"/>
    <col min="6401" max="6401" width="0" hidden="1" customWidth="1"/>
    <col min="6402" max="6402" width="25" customWidth="1"/>
    <col min="6403" max="6403" width="15.5" customWidth="1"/>
    <col min="6404" max="6404" width="9" customWidth="1"/>
    <col min="6405" max="6405" width="15.5" customWidth="1"/>
    <col min="6407" max="6407" width="15.5" customWidth="1"/>
    <col min="6408" max="6408" width="9" customWidth="1"/>
    <col min="6409" max="6409" width="15.5" customWidth="1"/>
    <col min="6411" max="6411" width="15.5" customWidth="1"/>
    <col min="6413" max="6413" width="15.5" customWidth="1"/>
    <col min="6415" max="6415" width="15.5" customWidth="1"/>
    <col min="6417" max="6417" width="15.5" bestFit="1" customWidth="1"/>
    <col min="6419" max="6419" width="17.33203125" customWidth="1"/>
    <col min="6420" max="6420" width="14.33203125" customWidth="1"/>
    <col min="6421" max="6426" width="16.5" customWidth="1"/>
    <col min="6427" max="6427" width="20.33203125" customWidth="1"/>
    <col min="6657" max="6657" width="0" hidden="1" customWidth="1"/>
    <col min="6658" max="6658" width="25" customWidth="1"/>
    <col min="6659" max="6659" width="15.5" customWidth="1"/>
    <col min="6660" max="6660" width="9" customWidth="1"/>
    <col min="6661" max="6661" width="15.5" customWidth="1"/>
    <col min="6663" max="6663" width="15.5" customWidth="1"/>
    <col min="6664" max="6664" width="9" customWidth="1"/>
    <col min="6665" max="6665" width="15.5" customWidth="1"/>
    <col min="6667" max="6667" width="15.5" customWidth="1"/>
    <col min="6669" max="6669" width="15.5" customWidth="1"/>
    <col min="6671" max="6671" width="15.5" customWidth="1"/>
    <col min="6673" max="6673" width="15.5" bestFit="1" customWidth="1"/>
    <col min="6675" max="6675" width="17.33203125" customWidth="1"/>
    <col min="6676" max="6676" width="14.33203125" customWidth="1"/>
    <col min="6677" max="6682" width="16.5" customWidth="1"/>
    <col min="6683" max="6683" width="20.33203125" customWidth="1"/>
    <col min="6913" max="6913" width="0" hidden="1" customWidth="1"/>
    <col min="6914" max="6914" width="25" customWidth="1"/>
    <col min="6915" max="6915" width="15.5" customWidth="1"/>
    <col min="6916" max="6916" width="9" customWidth="1"/>
    <col min="6917" max="6917" width="15.5" customWidth="1"/>
    <col min="6919" max="6919" width="15.5" customWidth="1"/>
    <col min="6920" max="6920" width="9" customWidth="1"/>
    <col min="6921" max="6921" width="15.5" customWidth="1"/>
    <col min="6923" max="6923" width="15.5" customWidth="1"/>
    <col min="6925" max="6925" width="15.5" customWidth="1"/>
    <col min="6927" max="6927" width="15.5" customWidth="1"/>
    <col min="6929" max="6929" width="15.5" bestFit="1" customWidth="1"/>
    <col min="6931" max="6931" width="17.33203125" customWidth="1"/>
    <col min="6932" max="6932" width="14.33203125" customWidth="1"/>
    <col min="6933" max="6938" width="16.5" customWidth="1"/>
    <col min="6939" max="6939" width="20.33203125" customWidth="1"/>
    <col min="7169" max="7169" width="0" hidden="1" customWidth="1"/>
    <col min="7170" max="7170" width="25" customWidth="1"/>
    <col min="7171" max="7171" width="15.5" customWidth="1"/>
    <col min="7172" max="7172" width="9" customWidth="1"/>
    <col min="7173" max="7173" width="15.5" customWidth="1"/>
    <col min="7175" max="7175" width="15.5" customWidth="1"/>
    <col min="7176" max="7176" width="9" customWidth="1"/>
    <col min="7177" max="7177" width="15.5" customWidth="1"/>
    <col min="7179" max="7179" width="15.5" customWidth="1"/>
    <col min="7181" max="7181" width="15.5" customWidth="1"/>
    <col min="7183" max="7183" width="15.5" customWidth="1"/>
    <col min="7185" max="7185" width="15.5" bestFit="1" customWidth="1"/>
    <col min="7187" max="7187" width="17.33203125" customWidth="1"/>
    <col min="7188" max="7188" width="14.33203125" customWidth="1"/>
    <col min="7189" max="7194" width="16.5" customWidth="1"/>
    <col min="7195" max="7195" width="20.33203125" customWidth="1"/>
    <col min="7425" max="7425" width="0" hidden="1" customWidth="1"/>
    <col min="7426" max="7426" width="25" customWidth="1"/>
    <col min="7427" max="7427" width="15.5" customWidth="1"/>
    <col min="7428" max="7428" width="9" customWidth="1"/>
    <col min="7429" max="7429" width="15.5" customWidth="1"/>
    <col min="7431" max="7431" width="15.5" customWidth="1"/>
    <col min="7432" max="7432" width="9" customWidth="1"/>
    <col min="7433" max="7433" width="15.5" customWidth="1"/>
    <col min="7435" max="7435" width="15.5" customWidth="1"/>
    <col min="7437" max="7437" width="15.5" customWidth="1"/>
    <col min="7439" max="7439" width="15.5" customWidth="1"/>
    <col min="7441" max="7441" width="15.5" bestFit="1" customWidth="1"/>
    <col min="7443" max="7443" width="17.33203125" customWidth="1"/>
    <col min="7444" max="7444" width="14.33203125" customWidth="1"/>
    <col min="7445" max="7450" width="16.5" customWidth="1"/>
    <col min="7451" max="7451" width="20.33203125" customWidth="1"/>
    <col min="7681" max="7681" width="0" hidden="1" customWidth="1"/>
    <col min="7682" max="7682" width="25" customWidth="1"/>
    <col min="7683" max="7683" width="15.5" customWidth="1"/>
    <col min="7684" max="7684" width="9" customWidth="1"/>
    <col min="7685" max="7685" width="15.5" customWidth="1"/>
    <col min="7687" max="7687" width="15.5" customWidth="1"/>
    <col min="7688" max="7688" width="9" customWidth="1"/>
    <col min="7689" max="7689" width="15.5" customWidth="1"/>
    <col min="7691" max="7691" width="15.5" customWidth="1"/>
    <col min="7693" max="7693" width="15.5" customWidth="1"/>
    <col min="7695" max="7695" width="15.5" customWidth="1"/>
    <col min="7697" max="7697" width="15.5" bestFit="1" customWidth="1"/>
    <col min="7699" max="7699" width="17.33203125" customWidth="1"/>
    <col min="7700" max="7700" width="14.33203125" customWidth="1"/>
    <col min="7701" max="7706" width="16.5" customWidth="1"/>
    <col min="7707" max="7707" width="20.33203125" customWidth="1"/>
    <col min="7937" max="7937" width="0" hidden="1" customWidth="1"/>
    <col min="7938" max="7938" width="25" customWidth="1"/>
    <col min="7939" max="7939" width="15.5" customWidth="1"/>
    <col min="7940" max="7940" width="9" customWidth="1"/>
    <col min="7941" max="7941" width="15.5" customWidth="1"/>
    <col min="7943" max="7943" width="15.5" customWidth="1"/>
    <col min="7944" max="7944" width="9" customWidth="1"/>
    <col min="7945" max="7945" width="15.5" customWidth="1"/>
    <col min="7947" max="7947" width="15.5" customWidth="1"/>
    <col min="7949" max="7949" width="15.5" customWidth="1"/>
    <col min="7951" max="7951" width="15.5" customWidth="1"/>
    <col min="7953" max="7953" width="15.5" bestFit="1" customWidth="1"/>
    <col min="7955" max="7955" width="17.33203125" customWidth="1"/>
    <col min="7956" max="7956" width="14.33203125" customWidth="1"/>
    <col min="7957" max="7962" width="16.5" customWidth="1"/>
    <col min="7963" max="7963" width="20.33203125" customWidth="1"/>
    <col min="8193" max="8193" width="0" hidden="1" customWidth="1"/>
    <col min="8194" max="8194" width="25" customWidth="1"/>
    <col min="8195" max="8195" width="15.5" customWidth="1"/>
    <col min="8196" max="8196" width="9" customWidth="1"/>
    <col min="8197" max="8197" width="15.5" customWidth="1"/>
    <col min="8199" max="8199" width="15.5" customWidth="1"/>
    <col min="8200" max="8200" width="9" customWidth="1"/>
    <col min="8201" max="8201" width="15.5" customWidth="1"/>
    <col min="8203" max="8203" width="15.5" customWidth="1"/>
    <col min="8205" max="8205" width="15.5" customWidth="1"/>
    <col min="8207" max="8207" width="15.5" customWidth="1"/>
    <col min="8209" max="8209" width="15.5" bestFit="1" customWidth="1"/>
    <col min="8211" max="8211" width="17.33203125" customWidth="1"/>
    <col min="8212" max="8212" width="14.33203125" customWidth="1"/>
    <col min="8213" max="8218" width="16.5" customWidth="1"/>
    <col min="8219" max="8219" width="20.33203125" customWidth="1"/>
    <col min="8449" max="8449" width="0" hidden="1" customWidth="1"/>
    <col min="8450" max="8450" width="25" customWidth="1"/>
    <col min="8451" max="8451" width="15.5" customWidth="1"/>
    <col min="8452" max="8452" width="9" customWidth="1"/>
    <col min="8453" max="8453" width="15.5" customWidth="1"/>
    <col min="8455" max="8455" width="15.5" customWidth="1"/>
    <col min="8456" max="8456" width="9" customWidth="1"/>
    <col min="8457" max="8457" width="15.5" customWidth="1"/>
    <col min="8459" max="8459" width="15.5" customWidth="1"/>
    <col min="8461" max="8461" width="15.5" customWidth="1"/>
    <col min="8463" max="8463" width="15.5" customWidth="1"/>
    <col min="8465" max="8465" width="15.5" bestFit="1" customWidth="1"/>
    <col min="8467" max="8467" width="17.33203125" customWidth="1"/>
    <col min="8468" max="8468" width="14.33203125" customWidth="1"/>
    <col min="8469" max="8474" width="16.5" customWidth="1"/>
    <col min="8475" max="8475" width="20.33203125" customWidth="1"/>
    <col min="8705" max="8705" width="0" hidden="1" customWidth="1"/>
    <col min="8706" max="8706" width="25" customWidth="1"/>
    <col min="8707" max="8707" width="15.5" customWidth="1"/>
    <col min="8708" max="8708" width="9" customWidth="1"/>
    <col min="8709" max="8709" width="15.5" customWidth="1"/>
    <col min="8711" max="8711" width="15.5" customWidth="1"/>
    <col min="8712" max="8712" width="9" customWidth="1"/>
    <col min="8713" max="8713" width="15.5" customWidth="1"/>
    <col min="8715" max="8715" width="15.5" customWidth="1"/>
    <col min="8717" max="8717" width="15.5" customWidth="1"/>
    <col min="8719" max="8719" width="15.5" customWidth="1"/>
    <col min="8721" max="8721" width="15.5" bestFit="1" customWidth="1"/>
    <col min="8723" max="8723" width="17.33203125" customWidth="1"/>
    <col min="8724" max="8724" width="14.33203125" customWidth="1"/>
    <col min="8725" max="8730" width="16.5" customWidth="1"/>
    <col min="8731" max="8731" width="20.33203125" customWidth="1"/>
    <col min="8961" max="8961" width="0" hidden="1" customWidth="1"/>
    <col min="8962" max="8962" width="25" customWidth="1"/>
    <col min="8963" max="8963" width="15.5" customWidth="1"/>
    <col min="8964" max="8964" width="9" customWidth="1"/>
    <col min="8965" max="8965" width="15.5" customWidth="1"/>
    <col min="8967" max="8967" width="15.5" customWidth="1"/>
    <col min="8968" max="8968" width="9" customWidth="1"/>
    <col min="8969" max="8969" width="15.5" customWidth="1"/>
    <col min="8971" max="8971" width="15.5" customWidth="1"/>
    <col min="8973" max="8973" width="15.5" customWidth="1"/>
    <col min="8975" max="8975" width="15.5" customWidth="1"/>
    <col min="8977" max="8977" width="15.5" bestFit="1" customWidth="1"/>
    <col min="8979" max="8979" width="17.33203125" customWidth="1"/>
    <col min="8980" max="8980" width="14.33203125" customWidth="1"/>
    <col min="8981" max="8986" width="16.5" customWidth="1"/>
    <col min="8987" max="8987" width="20.33203125" customWidth="1"/>
    <col min="9217" max="9217" width="0" hidden="1" customWidth="1"/>
    <col min="9218" max="9218" width="25" customWidth="1"/>
    <col min="9219" max="9219" width="15.5" customWidth="1"/>
    <col min="9220" max="9220" width="9" customWidth="1"/>
    <col min="9221" max="9221" width="15.5" customWidth="1"/>
    <col min="9223" max="9223" width="15.5" customWidth="1"/>
    <col min="9224" max="9224" width="9" customWidth="1"/>
    <col min="9225" max="9225" width="15.5" customWidth="1"/>
    <col min="9227" max="9227" width="15.5" customWidth="1"/>
    <col min="9229" max="9229" width="15.5" customWidth="1"/>
    <col min="9231" max="9231" width="15.5" customWidth="1"/>
    <col min="9233" max="9233" width="15.5" bestFit="1" customWidth="1"/>
    <col min="9235" max="9235" width="17.33203125" customWidth="1"/>
    <col min="9236" max="9236" width="14.33203125" customWidth="1"/>
    <col min="9237" max="9242" width="16.5" customWidth="1"/>
    <col min="9243" max="9243" width="20.33203125" customWidth="1"/>
    <col min="9473" max="9473" width="0" hidden="1" customWidth="1"/>
    <col min="9474" max="9474" width="25" customWidth="1"/>
    <col min="9475" max="9475" width="15.5" customWidth="1"/>
    <col min="9476" max="9476" width="9" customWidth="1"/>
    <col min="9477" max="9477" width="15.5" customWidth="1"/>
    <col min="9479" max="9479" width="15.5" customWidth="1"/>
    <col min="9480" max="9480" width="9" customWidth="1"/>
    <col min="9481" max="9481" width="15.5" customWidth="1"/>
    <col min="9483" max="9483" width="15.5" customWidth="1"/>
    <col min="9485" max="9485" width="15.5" customWidth="1"/>
    <col min="9487" max="9487" width="15.5" customWidth="1"/>
    <col min="9489" max="9489" width="15.5" bestFit="1" customWidth="1"/>
    <col min="9491" max="9491" width="17.33203125" customWidth="1"/>
    <col min="9492" max="9492" width="14.33203125" customWidth="1"/>
    <col min="9493" max="9498" width="16.5" customWidth="1"/>
    <col min="9499" max="9499" width="20.33203125" customWidth="1"/>
    <col min="9729" max="9729" width="0" hidden="1" customWidth="1"/>
    <col min="9730" max="9730" width="25" customWidth="1"/>
    <col min="9731" max="9731" width="15.5" customWidth="1"/>
    <col min="9732" max="9732" width="9" customWidth="1"/>
    <col min="9733" max="9733" width="15.5" customWidth="1"/>
    <col min="9735" max="9735" width="15.5" customWidth="1"/>
    <col min="9736" max="9736" width="9" customWidth="1"/>
    <col min="9737" max="9737" width="15.5" customWidth="1"/>
    <col min="9739" max="9739" width="15.5" customWidth="1"/>
    <col min="9741" max="9741" width="15.5" customWidth="1"/>
    <col min="9743" max="9743" width="15.5" customWidth="1"/>
    <col min="9745" max="9745" width="15.5" bestFit="1" customWidth="1"/>
    <col min="9747" max="9747" width="17.33203125" customWidth="1"/>
    <col min="9748" max="9748" width="14.33203125" customWidth="1"/>
    <col min="9749" max="9754" width="16.5" customWidth="1"/>
    <col min="9755" max="9755" width="20.33203125" customWidth="1"/>
    <col min="9985" max="9985" width="0" hidden="1" customWidth="1"/>
    <col min="9986" max="9986" width="25" customWidth="1"/>
    <col min="9987" max="9987" width="15.5" customWidth="1"/>
    <col min="9988" max="9988" width="9" customWidth="1"/>
    <col min="9989" max="9989" width="15.5" customWidth="1"/>
    <col min="9991" max="9991" width="15.5" customWidth="1"/>
    <col min="9992" max="9992" width="9" customWidth="1"/>
    <col min="9993" max="9993" width="15.5" customWidth="1"/>
    <col min="9995" max="9995" width="15.5" customWidth="1"/>
    <col min="9997" max="9997" width="15.5" customWidth="1"/>
    <col min="9999" max="9999" width="15.5" customWidth="1"/>
    <col min="10001" max="10001" width="15.5" bestFit="1" customWidth="1"/>
    <col min="10003" max="10003" width="17.33203125" customWidth="1"/>
    <col min="10004" max="10004" width="14.33203125" customWidth="1"/>
    <col min="10005" max="10010" width="16.5" customWidth="1"/>
    <col min="10011" max="10011" width="20.33203125" customWidth="1"/>
    <col min="10241" max="10241" width="0" hidden="1" customWidth="1"/>
    <col min="10242" max="10242" width="25" customWidth="1"/>
    <col min="10243" max="10243" width="15.5" customWidth="1"/>
    <col min="10244" max="10244" width="9" customWidth="1"/>
    <col min="10245" max="10245" width="15.5" customWidth="1"/>
    <col min="10247" max="10247" width="15.5" customWidth="1"/>
    <col min="10248" max="10248" width="9" customWidth="1"/>
    <col min="10249" max="10249" width="15.5" customWidth="1"/>
    <col min="10251" max="10251" width="15.5" customWidth="1"/>
    <col min="10253" max="10253" width="15.5" customWidth="1"/>
    <col min="10255" max="10255" width="15.5" customWidth="1"/>
    <col min="10257" max="10257" width="15.5" bestFit="1" customWidth="1"/>
    <col min="10259" max="10259" width="17.33203125" customWidth="1"/>
    <col min="10260" max="10260" width="14.33203125" customWidth="1"/>
    <col min="10261" max="10266" width="16.5" customWidth="1"/>
    <col min="10267" max="10267" width="20.33203125" customWidth="1"/>
    <col min="10497" max="10497" width="0" hidden="1" customWidth="1"/>
    <col min="10498" max="10498" width="25" customWidth="1"/>
    <col min="10499" max="10499" width="15.5" customWidth="1"/>
    <col min="10500" max="10500" width="9" customWidth="1"/>
    <col min="10501" max="10501" width="15.5" customWidth="1"/>
    <col min="10503" max="10503" width="15.5" customWidth="1"/>
    <col min="10504" max="10504" width="9" customWidth="1"/>
    <col min="10505" max="10505" width="15.5" customWidth="1"/>
    <col min="10507" max="10507" width="15.5" customWidth="1"/>
    <col min="10509" max="10509" width="15.5" customWidth="1"/>
    <col min="10511" max="10511" width="15.5" customWidth="1"/>
    <col min="10513" max="10513" width="15.5" bestFit="1" customWidth="1"/>
    <col min="10515" max="10515" width="17.33203125" customWidth="1"/>
    <col min="10516" max="10516" width="14.33203125" customWidth="1"/>
    <col min="10517" max="10522" width="16.5" customWidth="1"/>
    <col min="10523" max="10523" width="20.33203125" customWidth="1"/>
    <col min="10753" max="10753" width="0" hidden="1" customWidth="1"/>
    <col min="10754" max="10754" width="25" customWidth="1"/>
    <col min="10755" max="10755" width="15.5" customWidth="1"/>
    <col min="10756" max="10756" width="9" customWidth="1"/>
    <col min="10757" max="10757" width="15.5" customWidth="1"/>
    <col min="10759" max="10759" width="15.5" customWidth="1"/>
    <col min="10760" max="10760" width="9" customWidth="1"/>
    <col min="10761" max="10761" width="15.5" customWidth="1"/>
    <col min="10763" max="10763" width="15.5" customWidth="1"/>
    <col min="10765" max="10765" width="15.5" customWidth="1"/>
    <col min="10767" max="10767" width="15.5" customWidth="1"/>
    <col min="10769" max="10769" width="15.5" bestFit="1" customWidth="1"/>
    <col min="10771" max="10771" width="17.33203125" customWidth="1"/>
    <col min="10772" max="10772" width="14.33203125" customWidth="1"/>
    <col min="10773" max="10778" width="16.5" customWidth="1"/>
    <col min="10779" max="10779" width="20.33203125" customWidth="1"/>
    <col min="11009" max="11009" width="0" hidden="1" customWidth="1"/>
    <col min="11010" max="11010" width="25" customWidth="1"/>
    <col min="11011" max="11011" width="15.5" customWidth="1"/>
    <col min="11012" max="11012" width="9" customWidth="1"/>
    <col min="11013" max="11013" width="15.5" customWidth="1"/>
    <col min="11015" max="11015" width="15.5" customWidth="1"/>
    <col min="11016" max="11016" width="9" customWidth="1"/>
    <col min="11017" max="11017" width="15.5" customWidth="1"/>
    <col min="11019" max="11019" width="15.5" customWidth="1"/>
    <col min="11021" max="11021" width="15.5" customWidth="1"/>
    <col min="11023" max="11023" width="15.5" customWidth="1"/>
    <col min="11025" max="11025" width="15.5" bestFit="1" customWidth="1"/>
    <col min="11027" max="11027" width="17.33203125" customWidth="1"/>
    <col min="11028" max="11028" width="14.33203125" customWidth="1"/>
    <col min="11029" max="11034" width="16.5" customWidth="1"/>
    <col min="11035" max="11035" width="20.33203125" customWidth="1"/>
    <col min="11265" max="11265" width="0" hidden="1" customWidth="1"/>
    <col min="11266" max="11266" width="25" customWidth="1"/>
    <col min="11267" max="11267" width="15.5" customWidth="1"/>
    <col min="11268" max="11268" width="9" customWidth="1"/>
    <col min="11269" max="11269" width="15.5" customWidth="1"/>
    <col min="11271" max="11271" width="15.5" customWidth="1"/>
    <col min="11272" max="11272" width="9" customWidth="1"/>
    <col min="11273" max="11273" width="15.5" customWidth="1"/>
    <col min="11275" max="11275" width="15.5" customWidth="1"/>
    <col min="11277" max="11277" width="15.5" customWidth="1"/>
    <col min="11279" max="11279" width="15.5" customWidth="1"/>
    <col min="11281" max="11281" width="15.5" bestFit="1" customWidth="1"/>
    <col min="11283" max="11283" width="17.33203125" customWidth="1"/>
    <col min="11284" max="11284" width="14.33203125" customWidth="1"/>
    <col min="11285" max="11290" width="16.5" customWidth="1"/>
    <col min="11291" max="11291" width="20.33203125" customWidth="1"/>
    <col min="11521" max="11521" width="0" hidden="1" customWidth="1"/>
    <col min="11522" max="11522" width="25" customWidth="1"/>
    <col min="11523" max="11523" width="15.5" customWidth="1"/>
    <col min="11524" max="11524" width="9" customWidth="1"/>
    <col min="11525" max="11525" width="15.5" customWidth="1"/>
    <col min="11527" max="11527" width="15.5" customWidth="1"/>
    <col min="11528" max="11528" width="9" customWidth="1"/>
    <col min="11529" max="11529" width="15.5" customWidth="1"/>
    <col min="11531" max="11531" width="15.5" customWidth="1"/>
    <col min="11533" max="11533" width="15.5" customWidth="1"/>
    <col min="11535" max="11535" width="15.5" customWidth="1"/>
    <col min="11537" max="11537" width="15.5" bestFit="1" customWidth="1"/>
    <col min="11539" max="11539" width="17.33203125" customWidth="1"/>
    <col min="11540" max="11540" width="14.33203125" customWidth="1"/>
    <col min="11541" max="11546" width="16.5" customWidth="1"/>
    <col min="11547" max="11547" width="20.33203125" customWidth="1"/>
    <col min="11777" max="11777" width="0" hidden="1" customWidth="1"/>
    <col min="11778" max="11778" width="25" customWidth="1"/>
    <col min="11779" max="11779" width="15.5" customWidth="1"/>
    <col min="11780" max="11780" width="9" customWidth="1"/>
    <col min="11781" max="11781" width="15.5" customWidth="1"/>
    <col min="11783" max="11783" width="15.5" customWidth="1"/>
    <col min="11784" max="11784" width="9" customWidth="1"/>
    <col min="11785" max="11785" width="15.5" customWidth="1"/>
    <col min="11787" max="11787" width="15.5" customWidth="1"/>
    <col min="11789" max="11789" width="15.5" customWidth="1"/>
    <col min="11791" max="11791" width="15.5" customWidth="1"/>
    <col min="11793" max="11793" width="15.5" bestFit="1" customWidth="1"/>
    <col min="11795" max="11795" width="17.33203125" customWidth="1"/>
    <col min="11796" max="11796" width="14.33203125" customWidth="1"/>
    <col min="11797" max="11802" width="16.5" customWidth="1"/>
    <col min="11803" max="11803" width="20.33203125" customWidth="1"/>
    <col min="12033" max="12033" width="0" hidden="1" customWidth="1"/>
    <col min="12034" max="12034" width="25" customWidth="1"/>
    <col min="12035" max="12035" width="15.5" customWidth="1"/>
    <col min="12036" max="12036" width="9" customWidth="1"/>
    <col min="12037" max="12037" width="15.5" customWidth="1"/>
    <col min="12039" max="12039" width="15.5" customWidth="1"/>
    <col min="12040" max="12040" width="9" customWidth="1"/>
    <col min="12041" max="12041" width="15.5" customWidth="1"/>
    <col min="12043" max="12043" width="15.5" customWidth="1"/>
    <col min="12045" max="12045" width="15.5" customWidth="1"/>
    <col min="12047" max="12047" width="15.5" customWidth="1"/>
    <col min="12049" max="12049" width="15.5" bestFit="1" customWidth="1"/>
    <col min="12051" max="12051" width="17.33203125" customWidth="1"/>
    <col min="12052" max="12052" width="14.33203125" customWidth="1"/>
    <col min="12053" max="12058" width="16.5" customWidth="1"/>
    <col min="12059" max="12059" width="20.33203125" customWidth="1"/>
    <col min="12289" max="12289" width="0" hidden="1" customWidth="1"/>
    <col min="12290" max="12290" width="25" customWidth="1"/>
    <col min="12291" max="12291" width="15.5" customWidth="1"/>
    <col min="12292" max="12292" width="9" customWidth="1"/>
    <col min="12293" max="12293" width="15.5" customWidth="1"/>
    <col min="12295" max="12295" width="15.5" customWidth="1"/>
    <col min="12296" max="12296" width="9" customWidth="1"/>
    <col min="12297" max="12297" width="15.5" customWidth="1"/>
    <col min="12299" max="12299" width="15.5" customWidth="1"/>
    <col min="12301" max="12301" width="15.5" customWidth="1"/>
    <col min="12303" max="12303" width="15.5" customWidth="1"/>
    <col min="12305" max="12305" width="15.5" bestFit="1" customWidth="1"/>
    <col min="12307" max="12307" width="17.33203125" customWidth="1"/>
    <col min="12308" max="12308" width="14.33203125" customWidth="1"/>
    <col min="12309" max="12314" width="16.5" customWidth="1"/>
    <col min="12315" max="12315" width="20.33203125" customWidth="1"/>
    <col min="12545" max="12545" width="0" hidden="1" customWidth="1"/>
    <col min="12546" max="12546" width="25" customWidth="1"/>
    <col min="12547" max="12547" width="15.5" customWidth="1"/>
    <col min="12548" max="12548" width="9" customWidth="1"/>
    <col min="12549" max="12549" width="15.5" customWidth="1"/>
    <col min="12551" max="12551" width="15.5" customWidth="1"/>
    <col min="12552" max="12552" width="9" customWidth="1"/>
    <col min="12553" max="12553" width="15.5" customWidth="1"/>
    <col min="12555" max="12555" width="15.5" customWidth="1"/>
    <col min="12557" max="12557" width="15.5" customWidth="1"/>
    <col min="12559" max="12559" width="15.5" customWidth="1"/>
    <col min="12561" max="12561" width="15.5" bestFit="1" customWidth="1"/>
    <col min="12563" max="12563" width="17.33203125" customWidth="1"/>
    <col min="12564" max="12564" width="14.33203125" customWidth="1"/>
    <col min="12565" max="12570" width="16.5" customWidth="1"/>
    <col min="12571" max="12571" width="20.33203125" customWidth="1"/>
    <col min="12801" max="12801" width="0" hidden="1" customWidth="1"/>
    <col min="12802" max="12802" width="25" customWidth="1"/>
    <col min="12803" max="12803" width="15.5" customWidth="1"/>
    <col min="12804" max="12804" width="9" customWidth="1"/>
    <col min="12805" max="12805" width="15.5" customWidth="1"/>
    <col min="12807" max="12807" width="15.5" customWidth="1"/>
    <col min="12808" max="12808" width="9" customWidth="1"/>
    <col min="12809" max="12809" width="15.5" customWidth="1"/>
    <col min="12811" max="12811" width="15.5" customWidth="1"/>
    <col min="12813" max="12813" width="15.5" customWidth="1"/>
    <col min="12815" max="12815" width="15.5" customWidth="1"/>
    <col min="12817" max="12817" width="15.5" bestFit="1" customWidth="1"/>
    <col min="12819" max="12819" width="17.33203125" customWidth="1"/>
    <col min="12820" max="12820" width="14.33203125" customWidth="1"/>
    <col min="12821" max="12826" width="16.5" customWidth="1"/>
    <col min="12827" max="12827" width="20.33203125" customWidth="1"/>
    <col min="13057" max="13057" width="0" hidden="1" customWidth="1"/>
    <col min="13058" max="13058" width="25" customWidth="1"/>
    <col min="13059" max="13059" width="15.5" customWidth="1"/>
    <col min="13060" max="13060" width="9" customWidth="1"/>
    <col min="13061" max="13061" width="15.5" customWidth="1"/>
    <col min="13063" max="13063" width="15.5" customWidth="1"/>
    <col min="13064" max="13064" width="9" customWidth="1"/>
    <col min="13065" max="13065" width="15.5" customWidth="1"/>
    <col min="13067" max="13067" width="15.5" customWidth="1"/>
    <col min="13069" max="13069" width="15.5" customWidth="1"/>
    <col min="13071" max="13071" width="15.5" customWidth="1"/>
    <col min="13073" max="13073" width="15.5" bestFit="1" customWidth="1"/>
    <col min="13075" max="13075" width="17.33203125" customWidth="1"/>
    <col min="13076" max="13076" width="14.33203125" customWidth="1"/>
    <col min="13077" max="13082" width="16.5" customWidth="1"/>
    <col min="13083" max="13083" width="20.33203125" customWidth="1"/>
    <col min="13313" max="13313" width="0" hidden="1" customWidth="1"/>
    <col min="13314" max="13314" width="25" customWidth="1"/>
    <col min="13315" max="13315" width="15.5" customWidth="1"/>
    <col min="13316" max="13316" width="9" customWidth="1"/>
    <col min="13317" max="13317" width="15.5" customWidth="1"/>
    <col min="13319" max="13319" width="15.5" customWidth="1"/>
    <col min="13320" max="13320" width="9" customWidth="1"/>
    <col min="13321" max="13321" width="15.5" customWidth="1"/>
    <col min="13323" max="13323" width="15.5" customWidth="1"/>
    <col min="13325" max="13325" width="15.5" customWidth="1"/>
    <col min="13327" max="13327" width="15.5" customWidth="1"/>
    <col min="13329" max="13329" width="15.5" bestFit="1" customWidth="1"/>
    <col min="13331" max="13331" width="17.33203125" customWidth="1"/>
    <col min="13332" max="13332" width="14.33203125" customWidth="1"/>
    <col min="13333" max="13338" width="16.5" customWidth="1"/>
    <col min="13339" max="13339" width="20.33203125" customWidth="1"/>
    <col min="13569" max="13569" width="0" hidden="1" customWidth="1"/>
    <col min="13570" max="13570" width="25" customWidth="1"/>
    <col min="13571" max="13571" width="15.5" customWidth="1"/>
    <col min="13572" max="13572" width="9" customWidth="1"/>
    <col min="13573" max="13573" width="15.5" customWidth="1"/>
    <col min="13575" max="13575" width="15.5" customWidth="1"/>
    <col min="13576" max="13576" width="9" customWidth="1"/>
    <col min="13577" max="13577" width="15.5" customWidth="1"/>
    <col min="13579" max="13579" width="15.5" customWidth="1"/>
    <col min="13581" max="13581" width="15.5" customWidth="1"/>
    <col min="13583" max="13583" width="15.5" customWidth="1"/>
    <col min="13585" max="13585" width="15.5" bestFit="1" customWidth="1"/>
    <col min="13587" max="13587" width="17.33203125" customWidth="1"/>
    <col min="13588" max="13588" width="14.33203125" customWidth="1"/>
    <col min="13589" max="13594" width="16.5" customWidth="1"/>
    <col min="13595" max="13595" width="20.33203125" customWidth="1"/>
    <col min="13825" max="13825" width="0" hidden="1" customWidth="1"/>
    <col min="13826" max="13826" width="25" customWidth="1"/>
    <col min="13827" max="13827" width="15.5" customWidth="1"/>
    <col min="13828" max="13828" width="9" customWidth="1"/>
    <col min="13829" max="13829" width="15.5" customWidth="1"/>
    <col min="13831" max="13831" width="15.5" customWidth="1"/>
    <col min="13832" max="13832" width="9" customWidth="1"/>
    <col min="13833" max="13833" width="15.5" customWidth="1"/>
    <col min="13835" max="13835" width="15.5" customWidth="1"/>
    <col min="13837" max="13837" width="15.5" customWidth="1"/>
    <col min="13839" max="13839" width="15.5" customWidth="1"/>
    <col min="13841" max="13841" width="15.5" bestFit="1" customWidth="1"/>
    <col min="13843" max="13843" width="17.33203125" customWidth="1"/>
    <col min="13844" max="13844" width="14.33203125" customWidth="1"/>
    <col min="13845" max="13850" width="16.5" customWidth="1"/>
    <col min="13851" max="13851" width="20.33203125" customWidth="1"/>
    <col min="14081" max="14081" width="0" hidden="1" customWidth="1"/>
    <col min="14082" max="14082" width="25" customWidth="1"/>
    <col min="14083" max="14083" width="15.5" customWidth="1"/>
    <col min="14084" max="14084" width="9" customWidth="1"/>
    <col min="14085" max="14085" width="15.5" customWidth="1"/>
    <col min="14087" max="14087" width="15.5" customWidth="1"/>
    <col min="14088" max="14088" width="9" customWidth="1"/>
    <col min="14089" max="14089" width="15.5" customWidth="1"/>
    <col min="14091" max="14091" width="15.5" customWidth="1"/>
    <col min="14093" max="14093" width="15.5" customWidth="1"/>
    <col min="14095" max="14095" width="15.5" customWidth="1"/>
    <col min="14097" max="14097" width="15.5" bestFit="1" customWidth="1"/>
    <col min="14099" max="14099" width="17.33203125" customWidth="1"/>
    <col min="14100" max="14100" width="14.33203125" customWidth="1"/>
    <col min="14101" max="14106" width="16.5" customWidth="1"/>
    <col min="14107" max="14107" width="20.33203125" customWidth="1"/>
    <col min="14337" max="14337" width="0" hidden="1" customWidth="1"/>
    <col min="14338" max="14338" width="25" customWidth="1"/>
    <col min="14339" max="14339" width="15.5" customWidth="1"/>
    <col min="14340" max="14340" width="9" customWidth="1"/>
    <col min="14341" max="14341" width="15.5" customWidth="1"/>
    <col min="14343" max="14343" width="15.5" customWidth="1"/>
    <col min="14344" max="14344" width="9" customWidth="1"/>
    <col min="14345" max="14345" width="15.5" customWidth="1"/>
    <col min="14347" max="14347" width="15.5" customWidth="1"/>
    <col min="14349" max="14349" width="15.5" customWidth="1"/>
    <col min="14351" max="14351" width="15.5" customWidth="1"/>
    <col min="14353" max="14353" width="15.5" bestFit="1" customWidth="1"/>
    <col min="14355" max="14355" width="17.33203125" customWidth="1"/>
    <col min="14356" max="14356" width="14.33203125" customWidth="1"/>
    <col min="14357" max="14362" width="16.5" customWidth="1"/>
    <col min="14363" max="14363" width="20.33203125" customWidth="1"/>
    <col min="14593" max="14593" width="0" hidden="1" customWidth="1"/>
    <col min="14594" max="14594" width="25" customWidth="1"/>
    <col min="14595" max="14595" width="15.5" customWidth="1"/>
    <col min="14596" max="14596" width="9" customWidth="1"/>
    <col min="14597" max="14597" width="15.5" customWidth="1"/>
    <col min="14599" max="14599" width="15.5" customWidth="1"/>
    <col min="14600" max="14600" width="9" customWidth="1"/>
    <col min="14601" max="14601" width="15.5" customWidth="1"/>
    <col min="14603" max="14603" width="15.5" customWidth="1"/>
    <col min="14605" max="14605" width="15.5" customWidth="1"/>
    <col min="14607" max="14607" width="15.5" customWidth="1"/>
    <col min="14609" max="14609" width="15.5" bestFit="1" customWidth="1"/>
    <col min="14611" max="14611" width="17.33203125" customWidth="1"/>
    <col min="14612" max="14612" width="14.33203125" customWidth="1"/>
    <col min="14613" max="14618" width="16.5" customWidth="1"/>
    <col min="14619" max="14619" width="20.33203125" customWidth="1"/>
    <col min="14849" max="14849" width="0" hidden="1" customWidth="1"/>
    <col min="14850" max="14850" width="25" customWidth="1"/>
    <col min="14851" max="14851" width="15.5" customWidth="1"/>
    <col min="14852" max="14852" width="9" customWidth="1"/>
    <col min="14853" max="14853" width="15.5" customWidth="1"/>
    <col min="14855" max="14855" width="15.5" customWidth="1"/>
    <col min="14856" max="14856" width="9" customWidth="1"/>
    <col min="14857" max="14857" width="15.5" customWidth="1"/>
    <col min="14859" max="14859" width="15.5" customWidth="1"/>
    <col min="14861" max="14861" width="15.5" customWidth="1"/>
    <col min="14863" max="14863" width="15.5" customWidth="1"/>
    <col min="14865" max="14865" width="15.5" bestFit="1" customWidth="1"/>
    <col min="14867" max="14867" width="17.33203125" customWidth="1"/>
    <col min="14868" max="14868" width="14.33203125" customWidth="1"/>
    <col min="14869" max="14874" width="16.5" customWidth="1"/>
    <col min="14875" max="14875" width="20.33203125" customWidth="1"/>
    <col min="15105" max="15105" width="0" hidden="1" customWidth="1"/>
    <col min="15106" max="15106" width="25" customWidth="1"/>
    <col min="15107" max="15107" width="15.5" customWidth="1"/>
    <col min="15108" max="15108" width="9" customWidth="1"/>
    <col min="15109" max="15109" width="15.5" customWidth="1"/>
    <col min="15111" max="15111" width="15.5" customWidth="1"/>
    <col min="15112" max="15112" width="9" customWidth="1"/>
    <col min="15113" max="15113" width="15.5" customWidth="1"/>
    <col min="15115" max="15115" width="15.5" customWidth="1"/>
    <col min="15117" max="15117" width="15.5" customWidth="1"/>
    <col min="15119" max="15119" width="15.5" customWidth="1"/>
    <col min="15121" max="15121" width="15.5" bestFit="1" customWidth="1"/>
    <col min="15123" max="15123" width="17.33203125" customWidth="1"/>
    <col min="15124" max="15124" width="14.33203125" customWidth="1"/>
    <col min="15125" max="15130" width="16.5" customWidth="1"/>
    <col min="15131" max="15131" width="20.33203125" customWidth="1"/>
    <col min="15361" max="15361" width="0" hidden="1" customWidth="1"/>
    <col min="15362" max="15362" width="25" customWidth="1"/>
    <col min="15363" max="15363" width="15.5" customWidth="1"/>
    <col min="15364" max="15364" width="9" customWidth="1"/>
    <col min="15365" max="15365" width="15.5" customWidth="1"/>
    <col min="15367" max="15367" width="15.5" customWidth="1"/>
    <col min="15368" max="15368" width="9" customWidth="1"/>
    <col min="15369" max="15369" width="15.5" customWidth="1"/>
    <col min="15371" max="15371" width="15.5" customWidth="1"/>
    <col min="15373" max="15373" width="15.5" customWidth="1"/>
    <col min="15375" max="15375" width="15.5" customWidth="1"/>
    <col min="15377" max="15377" width="15.5" bestFit="1" customWidth="1"/>
    <col min="15379" max="15379" width="17.33203125" customWidth="1"/>
    <col min="15380" max="15380" width="14.33203125" customWidth="1"/>
    <col min="15381" max="15386" width="16.5" customWidth="1"/>
    <col min="15387" max="15387" width="20.33203125" customWidth="1"/>
    <col min="15617" max="15617" width="0" hidden="1" customWidth="1"/>
    <col min="15618" max="15618" width="25" customWidth="1"/>
    <col min="15619" max="15619" width="15.5" customWidth="1"/>
    <col min="15620" max="15620" width="9" customWidth="1"/>
    <col min="15621" max="15621" width="15.5" customWidth="1"/>
    <col min="15623" max="15623" width="15.5" customWidth="1"/>
    <col min="15624" max="15624" width="9" customWidth="1"/>
    <col min="15625" max="15625" width="15.5" customWidth="1"/>
    <col min="15627" max="15627" width="15.5" customWidth="1"/>
    <col min="15629" max="15629" width="15.5" customWidth="1"/>
    <col min="15631" max="15631" width="15.5" customWidth="1"/>
    <col min="15633" max="15633" width="15.5" bestFit="1" customWidth="1"/>
    <col min="15635" max="15635" width="17.33203125" customWidth="1"/>
    <col min="15636" max="15636" width="14.33203125" customWidth="1"/>
    <col min="15637" max="15642" width="16.5" customWidth="1"/>
    <col min="15643" max="15643" width="20.33203125" customWidth="1"/>
    <col min="15873" max="15873" width="0" hidden="1" customWidth="1"/>
    <col min="15874" max="15874" width="25" customWidth="1"/>
    <col min="15875" max="15875" width="15.5" customWidth="1"/>
    <col min="15876" max="15876" width="9" customWidth="1"/>
    <col min="15877" max="15877" width="15.5" customWidth="1"/>
    <col min="15879" max="15879" width="15.5" customWidth="1"/>
    <col min="15880" max="15880" width="9" customWidth="1"/>
    <col min="15881" max="15881" width="15.5" customWidth="1"/>
    <col min="15883" max="15883" width="15.5" customWidth="1"/>
    <col min="15885" max="15885" width="15.5" customWidth="1"/>
    <col min="15887" max="15887" width="15.5" customWidth="1"/>
    <col min="15889" max="15889" width="15.5" bestFit="1" customWidth="1"/>
    <col min="15891" max="15891" width="17.33203125" customWidth="1"/>
    <col min="15892" max="15892" width="14.33203125" customWidth="1"/>
    <col min="15893" max="15898" width="16.5" customWidth="1"/>
    <col min="15899" max="15899" width="20.33203125" customWidth="1"/>
    <col min="16129" max="16129" width="0" hidden="1" customWidth="1"/>
    <col min="16130" max="16130" width="25" customWidth="1"/>
    <col min="16131" max="16131" width="15.5" customWidth="1"/>
    <col min="16132" max="16132" width="9" customWidth="1"/>
    <col min="16133" max="16133" width="15.5" customWidth="1"/>
    <col min="16135" max="16135" width="15.5" customWidth="1"/>
    <col min="16136" max="16136" width="9" customWidth="1"/>
    <col min="16137" max="16137" width="15.5" customWidth="1"/>
    <col min="16139" max="16139" width="15.5" customWidth="1"/>
    <col min="16141" max="16141" width="15.5" customWidth="1"/>
    <col min="16143" max="16143" width="15.5" customWidth="1"/>
    <col min="16145" max="16145" width="15.5" bestFit="1" customWidth="1"/>
    <col min="16147" max="16147" width="17.33203125" customWidth="1"/>
    <col min="16148" max="16148" width="14.33203125" customWidth="1"/>
    <col min="16149" max="16154" width="16.5" customWidth="1"/>
    <col min="16155" max="16155" width="20.33203125" customWidth="1"/>
  </cols>
  <sheetData>
    <row r="2" spans="2:27" ht="48" x14ac:dyDescent="0.45"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</row>
    <row r="3" spans="2:27" ht="16" x14ac:dyDescent="0.2">
      <c r="B3" s="1" t="s">
        <v>1</v>
      </c>
      <c r="C3" s="2">
        <v>43009</v>
      </c>
      <c r="D3" s="3" t="s">
        <v>2</v>
      </c>
      <c r="E3" s="2">
        <v>43040</v>
      </c>
      <c r="F3" s="3" t="s">
        <v>2</v>
      </c>
      <c r="G3" s="4">
        <v>43070</v>
      </c>
      <c r="H3" s="5" t="s">
        <v>2</v>
      </c>
      <c r="I3" s="2">
        <v>43101</v>
      </c>
      <c r="J3" s="6" t="s">
        <v>2</v>
      </c>
      <c r="K3" s="2">
        <v>43132</v>
      </c>
      <c r="L3" s="6" t="s">
        <v>2</v>
      </c>
      <c r="M3" s="2">
        <v>43160</v>
      </c>
      <c r="N3" s="6" t="s">
        <v>2</v>
      </c>
      <c r="O3" s="2">
        <v>43191</v>
      </c>
      <c r="P3" s="6" t="s">
        <v>2</v>
      </c>
      <c r="Q3" s="4">
        <v>43221</v>
      </c>
      <c r="R3" s="3" t="s">
        <v>2</v>
      </c>
      <c r="S3" s="4">
        <v>43252</v>
      </c>
      <c r="T3" s="3" t="s">
        <v>2</v>
      </c>
      <c r="U3" s="4">
        <v>43282</v>
      </c>
      <c r="V3" s="3" t="s">
        <v>2</v>
      </c>
      <c r="W3" s="4">
        <v>43313</v>
      </c>
      <c r="X3" s="3" t="s">
        <v>2</v>
      </c>
      <c r="Y3" s="4">
        <v>43344</v>
      </c>
      <c r="Z3" s="3" t="s">
        <v>2</v>
      </c>
      <c r="AA3" s="7" t="s">
        <v>3</v>
      </c>
    </row>
    <row r="4" spans="2:27" ht="16" x14ac:dyDescent="0.2">
      <c r="B4" s="8" t="s">
        <v>4</v>
      </c>
      <c r="C4" s="9">
        <v>120324706.23999999</v>
      </c>
      <c r="D4" s="10">
        <f>C4/C20</f>
        <v>0.68630413257024647</v>
      </c>
      <c r="E4" s="9">
        <v>113030606.29000001</v>
      </c>
      <c r="F4" s="10">
        <v>0.68240000000000001</v>
      </c>
      <c r="G4" s="9">
        <v>161402397.27000001</v>
      </c>
      <c r="H4" s="11">
        <v>0.67390000000000005</v>
      </c>
      <c r="I4" s="9">
        <v>109361565.22207899</v>
      </c>
      <c r="J4" s="11">
        <f>'[7]MT Prov et Dest'!$J$97</f>
        <v>0.66271562182186594</v>
      </c>
      <c r="K4" s="9">
        <v>129376052.05</v>
      </c>
      <c r="L4" s="11">
        <v>0.68710000000000004</v>
      </c>
      <c r="M4" s="9">
        <v>178782661.65000001</v>
      </c>
      <c r="N4" s="11">
        <v>0.72499999999999998</v>
      </c>
      <c r="O4" s="9">
        <v>144845440.03999999</v>
      </c>
      <c r="P4" s="11">
        <v>0.70150000000000001</v>
      </c>
      <c r="Q4" s="9">
        <v>142544269.68000001</v>
      </c>
      <c r="R4" s="11">
        <v>0.69879999999999998</v>
      </c>
      <c r="S4" s="9">
        <v>134208268.40000001</v>
      </c>
      <c r="T4" s="11">
        <v>0.69989999999999997</v>
      </c>
      <c r="U4" s="9">
        <v>126594122.06</v>
      </c>
      <c r="V4" s="11">
        <v>0.69540000000000002</v>
      </c>
      <c r="W4" s="12">
        <v>138076942.27000001</v>
      </c>
      <c r="X4" s="12">
        <v>68.98</v>
      </c>
      <c r="Y4" s="12">
        <v>131082392.08</v>
      </c>
      <c r="Z4" s="12">
        <v>68.709999999999994</v>
      </c>
      <c r="AA4" s="13">
        <f>C4+E4+G4+I4+K4+M4+O4+Q4+S4+U4+W4+Y4</f>
        <v>1629629423.2520788</v>
      </c>
    </row>
    <row r="5" spans="2:27" ht="16" x14ac:dyDescent="0.2">
      <c r="B5" s="14" t="s">
        <v>5</v>
      </c>
      <c r="C5" s="15">
        <v>13164157.58</v>
      </c>
      <c r="D5" s="16">
        <v>7.51E-2</v>
      </c>
      <c r="E5" s="15">
        <v>13776871.109999999</v>
      </c>
      <c r="F5" s="16">
        <v>8.3199999999999996E-2</v>
      </c>
      <c r="G5" s="15">
        <v>20659614.559999999</v>
      </c>
      <c r="H5" s="17">
        <v>8.6300000000000002E-2</v>
      </c>
      <c r="I5" s="15">
        <v>16648923.605529947</v>
      </c>
      <c r="J5" s="17">
        <f>'[7]MT Prov et Dest'!$J$102</f>
        <v>0.10089012293759644</v>
      </c>
      <c r="K5" s="15">
        <v>17588788.25</v>
      </c>
      <c r="L5" s="17">
        <v>9.3399999999999997E-2</v>
      </c>
      <c r="M5" s="15">
        <v>19944236.469999999</v>
      </c>
      <c r="N5" s="17">
        <v>8.09E-2</v>
      </c>
      <c r="O5" s="15">
        <v>18386904.539999999</v>
      </c>
      <c r="P5" s="17">
        <v>8.8999999999999996E-2</v>
      </c>
      <c r="Q5" s="9">
        <v>16704177.380000001</v>
      </c>
      <c r="R5" s="17">
        <v>8.1900000000000001E-2</v>
      </c>
      <c r="S5" s="15">
        <v>14551223.67</v>
      </c>
      <c r="T5" s="17">
        <v>7.5899999999999995E-2</v>
      </c>
      <c r="U5" s="15">
        <v>13249337.17</v>
      </c>
      <c r="V5" s="17">
        <v>7.2800000000000004E-2</v>
      </c>
      <c r="W5" s="18">
        <v>15084336.560000001</v>
      </c>
      <c r="X5" s="18">
        <v>7.54</v>
      </c>
      <c r="Y5" s="18">
        <v>14354843.609999999</v>
      </c>
      <c r="Z5" s="18">
        <v>7.52</v>
      </c>
      <c r="AA5" s="13">
        <f t="shared" ref="AA5:AA19" si="0">C5+E5+G5+I5+K5+M5+O5+Q5+S5+U5+W5+Y5</f>
        <v>194113414.50552994</v>
      </c>
    </row>
    <row r="6" spans="2:27" ht="16" x14ac:dyDescent="0.2">
      <c r="B6" s="19" t="s">
        <v>6</v>
      </c>
      <c r="C6" s="20">
        <v>8059130.25</v>
      </c>
      <c r="D6" s="21">
        <v>4.5999999999999999E-2</v>
      </c>
      <c r="E6" s="20">
        <v>7289851.0499999998</v>
      </c>
      <c r="F6" s="21">
        <v>4.3999999999999997E-2</v>
      </c>
      <c r="G6" s="20">
        <v>11411448.75</v>
      </c>
      <c r="H6" s="22">
        <v>4.7600000000000003E-2</v>
      </c>
      <c r="I6" s="20">
        <f>'[7]MT Prov et Dest'!$I$99</f>
        <v>7322792.2848049467</v>
      </c>
      <c r="J6" s="22">
        <f>'[7]MT Prov et Dest'!$J$99</f>
        <v>4.4375085823269801E-2</v>
      </c>
      <c r="K6" s="20">
        <v>7551378.21</v>
      </c>
      <c r="L6" s="22">
        <v>4.0099999999999997E-2</v>
      </c>
      <c r="M6" s="20">
        <v>9759951.8200000003</v>
      </c>
      <c r="N6" s="22">
        <v>3.9600000000000003E-2</v>
      </c>
      <c r="O6" s="20">
        <v>8965587.1999999993</v>
      </c>
      <c r="P6" s="22">
        <v>4.3400000000000001E-2</v>
      </c>
      <c r="Q6" s="9">
        <v>9487275.9600000009</v>
      </c>
      <c r="R6" s="22">
        <v>4.65E-2</v>
      </c>
      <c r="S6" s="20">
        <v>8863774.1500000004</v>
      </c>
      <c r="T6" s="22">
        <v>4.6199999999999998E-2</v>
      </c>
      <c r="U6" s="20">
        <v>8809459.6400000006</v>
      </c>
      <c r="V6" s="22">
        <v>4.8399999999999999E-2</v>
      </c>
      <c r="W6" s="23">
        <v>9682161.0800000001</v>
      </c>
      <c r="X6" s="23">
        <v>4.84</v>
      </c>
      <c r="Y6" s="23">
        <v>9330142.0500000007</v>
      </c>
      <c r="Z6" s="23">
        <v>4.8899999999999997</v>
      </c>
      <c r="AA6" s="13">
        <f t="shared" si="0"/>
        <v>106532952.44480495</v>
      </c>
    </row>
    <row r="7" spans="2:27" ht="16" x14ac:dyDescent="0.2">
      <c r="B7" s="24" t="s">
        <v>7</v>
      </c>
      <c r="C7" s="25">
        <v>8257219.9199999999</v>
      </c>
      <c r="D7" s="26">
        <v>4.7100000000000003E-2</v>
      </c>
      <c r="E7" s="25">
        <v>7402176.6299999999</v>
      </c>
      <c r="F7" s="26">
        <v>4.4699999999999997E-2</v>
      </c>
      <c r="G7" s="25">
        <v>10415337.029999999</v>
      </c>
      <c r="H7" s="27">
        <v>4.3499999999999997E-2</v>
      </c>
      <c r="I7" s="25">
        <f>'[7]MT Prov et Dest'!$I$98</f>
        <v>7807378.3708787998</v>
      </c>
      <c r="J7" s="27">
        <f>'[7]MT Prov et Dest'!$J$98</f>
        <v>4.7311608985740251E-2</v>
      </c>
      <c r="K7" s="25">
        <v>7855485.4299999997</v>
      </c>
      <c r="L7" s="27">
        <v>4.1700000000000001E-2</v>
      </c>
      <c r="M7" s="25">
        <v>8587541.6899999995</v>
      </c>
      <c r="N7" s="27">
        <v>3.4799999999999998E-2</v>
      </c>
      <c r="O7" s="25">
        <v>7666558.8300000001</v>
      </c>
      <c r="P7" s="27">
        <v>3.7100000000000001E-2</v>
      </c>
      <c r="Q7" s="9">
        <v>7698401.6399999997</v>
      </c>
      <c r="R7" s="27">
        <v>3.7699999999999997E-2</v>
      </c>
      <c r="S7" s="25">
        <v>7887550.1500000004</v>
      </c>
      <c r="T7" s="27">
        <v>4.1099999999999998E-2</v>
      </c>
      <c r="U7" s="25">
        <v>7201469.8399999999</v>
      </c>
      <c r="V7" s="27">
        <v>3.9600000000000003E-2</v>
      </c>
      <c r="W7" s="28">
        <v>8299778.2699999996</v>
      </c>
      <c r="X7" s="28">
        <v>4.1500000000000004</v>
      </c>
      <c r="Y7" s="28">
        <v>8241307.3499999996</v>
      </c>
      <c r="Z7" s="28">
        <v>4.32</v>
      </c>
      <c r="AA7" s="13">
        <f t="shared" si="0"/>
        <v>97320205.150878787</v>
      </c>
    </row>
    <row r="8" spans="2:27" ht="16" x14ac:dyDescent="0.2">
      <c r="B8" s="29" t="s">
        <v>8</v>
      </c>
      <c r="C8" s="30">
        <v>5659791.7199999997</v>
      </c>
      <c r="D8" s="31">
        <v>3.2300000000000002E-2</v>
      </c>
      <c r="E8" s="30">
        <v>5584752.8799999999</v>
      </c>
      <c r="F8" s="31">
        <v>3.3700000000000001E-2</v>
      </c>
      <c r="G8" s="30">
        <v>9295807.0800000001</v>
      </c>
      <c r="H8" s="32">
        <v>3.8800000000000001E-2</v>
      </c>
      <c r="I8" s="30">
        <f>'[7]MT Prov et Dest'!$I$103</f>
        <v>5494254.0456675775</v>
      </c>
      <c r="J8" s="32">
        <f>'[7]MT Prov et Dest'!$J$103</f>
        <v>3.3294402644365083E-2</v>
      </c>
      <c r="K8" s="30">
        <v>5328737.68</v>
      </c>
      <c r="L8" s="32">
        <v>2.8299999999999999E-2</v>
      </c>
      <c r="M8" s="30">
        <v>6153727.0700000003</v>
      </c>
      <c r="N8" s="32">
        <v>2.5000000000000001E-2</v>
      </c>
      <c r="O8" s="30">
        <v>5128582.17</v>
      </c>
      <c r="P8" s="32">
        <v>2.4799999999999999E-2</v>
      </c>
      <c r="Q8" s="9">
        <v>5115779.8499999996</v>
      </c>
      <c r="R8" s="32">
        <v>2.5100000000000001E-2</v>
      </c>
      <c r="S8" s="30">
        <v>4567300.5199999996</v>
      </c>
      <c r="T8" s="32">
        <v>2.3800000000000002E-2</v>
      </c>
      <c r="U8" s="30">
        <v>4812555.3</v>
      </c>
      <c r="V8" s="32">
        <v>2.64E-2</v>
      </c>
      <c r="W8" s="33">
        <v>5509879.5999999996</v>
      </c>
      <c r="X8" s="33">
        <v>2.75</v>
      </c>
      <c r="Y8" s="33">
        <v>4767895.8899999997</v>
      </c>
      <c r="Z8" s="33">
        <v>2.5</v>
      </c>
      <c r="AA8" s="13">
        <f t="shared" si="0"/>
        <v>67419063.805667579</v>
      </c>
    </row>
    <row r="9" spans="2:27" ht="16" x14ac:dyDescent="0.2">
      <c r="B9" s="34" t="s">
        <v>9</v>
      </c>
      <c r="C9" s="35">
        <v>5808708.96</v>
      </c>
      <c r="D9" s="36">
        <v>3.3099999999999997E-2</v>
      </c>
      <c r="E9" s="35">
        <v>4917637.1500000004</v>
      </c>
      <c r="F9" s="36">
        <v>2.9700000000000001E-2</v>
      </c>
      <c r="G9" s="35">
        <v>6961224.2999999998</v>
      </c>
      <c r="H9" s="37">
        <v>2.9100000000000001E-2</v>
      </c>
      <c r="I9" s="35">
        <f>'[7]MT Prov et Dest'!$I$100</f>
        <v>4580301.4240103839</v>
      </c>
      <c r="J9" s="37">
        <f>'[7]MT Prov et Dest'!$J$100</f>
        <v>2.775597898750443E-2</v>
      </c>
      <c r="K9" s="35">
        <v>5265176.74</v>
      </c>
      <c r="L9" s="37">
        <v>2.8000000000000001E-2</v>
      </c>
      <c r="M9" s="35">
        <v>6302848.8799999999</v>
      </c>
      <c r="N9" s="37">
        <v>2.5600000000000001E-2</v>
      </c>
      <c r="O9" s="35">
        <v>5520350.0899999999</v>
      </c>
      <c r="P9" s="37">
        <v>2.6700000000000002E-2</v>
      </c>
      <c r="Q9" s="9">
        <v>5971106.3099999996</v>
      </c>
      <c r="R9" s="37">
        <v>2.93E-2</v>
      </c>
      <c r="S9" s="35">
        <v>5298431.38</v>
      </c>
      <c r="T9" s="37">
        <v>2.76E-2</v>
      </c>
      <c r="U9" s="35">
        <v>5602398.7300000004</v>
      </c>
      <c r="V9" s="37">
        <v>3.0800000000000001E-2</v>
      </c>
      <c r="W9" s="38">
        <v>5693790.2400000002</v>
      </c>
      <c r="X9" s="38">
        <v>2.84</v>
      </c>
      <c r="Y9" s="38">
        <v>5929302.71</v>
      </c>
      <c r="Z9" s="38">
        <v>3.11</v>
      </c>
      <c r="AA9" s="13">
        <f t="shared" si="0"/>
        <v>67851276.914010391</v>
      </c>
    </row>
    <row r="10" spans="2:27" ht="16" x14ac:dyDescent="0.2">
      <c r="B10" s="39" t="s">
        <v>10</v>
      </c>
      <c r="C10" s="40">
        <v>3687800.34</v>
      </c>
      <c r="D10" s="41">
        <v>2.1000000000000001E-2</v>
      </c>
      <c r="E10" s="40">
        <v>3616429.48</v>
      </c>
      <c r="F10" s="41">
        <v>2.18E-2</v>
      </c>
      <c r="G10" s="40">
        <v>4367182.62</v>
      </c>
      <c r="H10" s="42">
        <v>1.8200000000000001E-2</v>
      </c>
      <c r="I10" s="40">
        <f>'[7]MT Prov et Dest'!$I$105</f>
        <v>2988347.5939080841</v>
      </c>
      <c r="J10" s="42">
        <f>'[7]MT Prov et Dest'!$J$105</f>
        <v>1.8108963874968801E-2</v>
      </c>
      <c r="K10" s="40">
        <v>3448982.62</v>
      </c>
      <c r="L10" s="42">
        <v>1.83E-2</v>
      </c>
      <c r="M10" s="40">
        <v>4098140.33</v>
      </c>
      <c r="N10" s="42">
        <v>1.66E-2</v>
      </c>
      <c r="O10" s="40">
        <v>4288988.3899999997</v>
      </c>
      <c r="P10" s="42">
        <v>2.0799999999999999E-2</v>
      </c>
      <c r="Q10" s="9">
        <v>4539743.05</v>
      </c>
      <c r="R10" s="42">
        <v>2.23E-2</v>
      </c>
      <c r="S10" s="40">
        <v>4452379.53</v>
      </c>
      <c r="T10" s="42">
        <v>2.3199999999999998E-2</v>
      </c>
      <c r="U10" s="40">
        <v>4079300.99</v>
      </c>
      <c r="V10" s="42">
        <v>2.24E-2</v>
      </c>
      <c r="W10" s="43">
        <v>4523540.17</v>
      </c>
      <c r="X10" s="43">
        <v>2.2599999999999998</v>
      </c>
      <c r="Y10" s="43">
        <v>4453310.51</v>
      </c>
      <c r="Z10" s="43">
        <v>2.33</v>
      </c>
      <c r="AA10" s="13">
        <f t="shared" si="0"/>
        <v>48544145.623908088</v>
      </c>
    </row>
    <row r="11" spans="2:27" ht="16" x14ac:dyDescent="0.2">
      <c r="B11" s="44" t="s">
        <v>11</v>
      </c>
      <c r="C11" s="9">
        <v>3091577.02</v>
      </c>
      <c r="D11" s="45">
        <v>1.7600000000000001E-2</v>
      </c>
      <c r="E11" s="9">
        <v>3098305.67</v>
      </c>
      <c r="F11" s="45">
        <v>1.8700000000000001E-2</v>
      </c>
      <c r="G11" s="9">
        <v>4421444.47</v>
      </c>
      <c r="H11" s="46">
        <v>1.8499999999999999E-2</v>
      </c>
      <c r="I11" s="9">
        <f>'[7]MT Prov et Dest'!$I$106</f>
        <v>3371032.0459166807</v>
      </c>
      <c r="J11" s="46">
        <f>'[7]MT Prov et Dest'!$J$106</f>
        <v>2.0427977543614025E-2</v>
      </c>
      <c r="K11" s="9">
        <v>3506070.59</v>
      </c>
      <c r="L11" s="46">
        <v>1.8599999999999998E-2</v>
      </c>
      <c r="M11" s="9">
        <v>3950808.43</v>
      </c>
      <c r="N11" s="46">
        <v>1.6E-2</v>
      </c>
      <c r="O11" s="9">
        <v>3671492.09</v>
      </c>
      <c r="P11" s="46">
        <v>1.78E-2</v>
      </c>
      <c r="Q11" s="9">
        <v>3672268.27</v>
      </c>
      <c r="R11" s="46">
        <v>1.7999999999999999E-2</v>
      </c>
      <c r="S11" s="9">
        <v>3521094.42</v>
      </c>
      <c r="T11" s="46">
        <v>1.84E-2</v>
      </c>
      <c r="U11" s="9">
        <v>3356278.73</v>
      </c>
      <c r="V11" s="46">
        <v>1.84E-2</v>
      </c>
      <c r="W11" s="12">
        <v>3730040.11</v>
      </c>
      <c r="X11" s="12">
        <v>1.86</v>
      </c>
      <c r="Y11" s="12">
        <v>3256040.9</v>
      </c>
      <c r="Z11" s="12">
        <v>1.71</v>
      </c>
      <c r="AA11" s="13">
        <f t="shared" si="0"/>
        <v>42646452.745916672</v>
      </c>
    </row>
    <row r="12" spans="2:27" ht="16" x14ac:dyDescent="0.2">
      <c r="B12" s="47" t="s">
        <v>12</v>
      </c>
      <c r="C12" s="48">
        <v>2586402.9900000002</v>
      </c>
      <c r="D12" s="49">
        <v>1.4800000000000001E-2</v>
      </c>
      <c r="E12" s="50">
        <v>2367131.35</v>
      </c>
      <c r="F12" s="49">
        <v>1.43E-2</v>
      </c>
      <c r="G12" s="50">
        <v>3688741.93</v>
      </c>
      <c r="H12" s="51">
        <v>1.54E-2</v>
      </c>
      <c r="I12" s="50">
        <f>'[7]MT Prov et Dest'!$I$101</f>
        <v>2784115.4942212766</v>
      </c>
      <c r="J12" s="51">
        <f>'[7]MT Prov et Dest'!$J$101</f>
        <v>1.68713462287228E-2</v>
      </c>
      <c r="K12" s="50">
        <v>3474155.03</v>
      </c>
      <c r="L12" s="51">
        <v>1.8499999999999999E-2</v>
      </c>
      <c r="M12" s="50">
        <v>3289095.68</v>
      </c>
      <c r="N12" s="51">
        <v>1.3299999999999999E-2</v>
      </c>
      <c r="O12" s="50">
        <v>3002403.09</v>
      </c>
      <c r="P12" s="51">
        <v>1.4500000000000001E-2</v>
      </c>
      <c r="Q12" s="9">
        <v>2908259.36</v>
      </c>
      <c r="R12" s="51">
        <v>1.43E-2</v>
      </c>
      <c r="S12" s="50">
        <v>2742533.91</v>
      </c>
      <c r="T12" s="51">
        <v>1.43E-2</v>
      </c>
      <c r="U12" s="50">
        <v>2909112.63</v>
      </c>
      <c r="V12" s="51">
        <v>1.6E-2</v>
      </c>
      <c r="W12" s="52">
        <v>3233957.16</v>
      </c>
      <c r="X12" s="52">
        <v>1.62</v>
      </c>
      <c r="Y12" s="52">
        <v>3048816.05</v>
      </c>
      <c r="Z12" s="52">
        <v>1.6</v>
      </c>
      <c r="AA12" s="13">
        <f t="shared" si="0"/>
        <v>36034724.674221277</v>
      </c>
    </row>
    <row r="13" spans="2:27" ht="16" x14ac:dyDescent="0.2">
      <c r="B13" s="44" t="s">
        <v>13</v>
      </c>
      <c r="C13" s="53">
        <v>1451377.35</v>
      </c>
      <c r="D13" s="45">
        <v>8.3000000000000001E-3</v>
      </c>
      <c r="E13" s="53">
        <v>1250479.97</v>
      </c>
      <c r="F13" s="45">
        <v>7.4999999999999997E-3</v>
      </c>
      <c r="G13" s="53">
        <v>2026993.69</v>
      </c>
      <c r="H13" s="46">
        <v>8.5000000000000006E-3</v>
      </c>
      <c r="I13" s="53">
        <f>'[7]MT Prov et Dest'!$I$112</f>
        <v>1420469.1698275085</v>
      </c>
      <c r="J13" s="46">
        <f>'[7]MT Prov et Dest'!$J$112</f>
        <v>8.6078423187287614E-3</v>
      </c>
      <c r="K13" s="53">
        <v>1417281.03</v>
      </c>
      <c r="L13" s="46">
        <v>7.4999999999999997E-3</v>
      </c>
      <c r="M13" s="53">
        <v>1586291.45</v>
      </c>
      <c r="N13" s="46">
        <v>6.4000000000000003E-3</v>
      </c>
      <c r="O13" s="53">
        <v>1308701.45</v>
      </c>
      <c r="P13" s="46">
        <v>6.3E-3</v>
      </c>
      <c r="Q13" s="9">
        <v>1240289.03</v>
      </c>
      <c r="R13" s="46">
        <v>6.1000000000000004E-3</v>
      </c>
      <c r="S13" s="53">
        <v>1234495.94</v>
      </c>
      <c r="T13" s="46">
        <v>6.4000000000000003E-3</v>
      </c>
      <c r="U13" s="53">
        <v>1475700.18</v>
      </c>
      <c r="V13" s="46">
        <v>8.0999999999999996E-3</v>
      </c>
      <c r="W13" s="54">
        <v>1766144.44</v>
      </c>
      <c r="X13" s="54">
        <v>0.88</v>
      </c>
      <c r="Y13" s="54">
        <v>1633858.9</v>
      </c>
      <c r="Z13" s="54">
        <v>0.86</v>
      </c>
      <c r="AA13" s="13">
        <f t="shared" si="0"/>
        <v>17812082.599827506</v>
      </c>
    </row>
    <row r="14" spans="2:27" ht="16" x14ac:dyDescent="0.2">
      <c r="B14" s="44" t="s">
        <v>14</v>
      </c>
      <c r="C14" s="53">
        <v>1275009.07</v>
      </c>
      <c r="D14" s="45">
        <v>7.3000000000000001E-3</v>
      </c>
      <c r="E14" s="9">
        <v>1375544.04</v>
      </c>
      <c r="F14" s="45">
        <v>8.3000000000000001E-3</v>
      </c>
      <c r="G14" s="9">
        <v>1931349.4</v>
      </c>
      <c r="H14" s="46">
        <v>8.0999999999999996E-3</v>
      </c>
      <c r="I14" s="9">
        <f>'[7]MT Prov et Dest'!$I$107</f>
        <v>1289137.8082886902</v>
      </c>
      <c r="J14" s="46">
        <f>'[7]MT Prov et Dest'!$J$107</f>
        <v>7.8119928376961072E-3</v>
      </c>
      <c r="K14" s="9">
        <v>1371845.66</v>
      </c>
      <c r="L14" s="46">
        <v>7.3000000000000001E-3</v>
      </c>
      <c r="M14" s="9">
        <v>1418140.18</v>
      </c>
      <c r="N14" s="46">
        <v>5.7999999999999996E-3</v>
      </c>
      <c r="O14" s="9">
        <v>1234928.7</v>
      </c>
      <c r="P14" s="46">
        <v>6.0000000000000001E-3</v>
      </c>
      <c r="Q14" s="9">
        <v>1410726.66</v>
      </c>
      <c r="R14" s="46">
        <v>6.8999999999999999E-3</v>
      </c>
      <c r="S14" s="9">
        <v>1362801.94</v>
      </c>
      <c r="T14" s="46">
        <v>7.1000000000000004E-3</v>
      </c>
      <c r="U14" s="9">
        <v>1252400.72</v>
      </c>
      <c r="V14" s="46">
        <v>6.8999999999999999E-3</v>
      </c>
      <c r="W14" s="12">
        <v>1334462.75</v>
      </c>
      <c r="X14" s="12">
        <v>0.67</v>
      </c>
      <c r="Y14" s="12">
        <v>1302612.48</v>
      </c>
      <c r="Z14" s="12">
        <v>0.68</v>
      </c>
      <c r="AA14" s="13">
        <f t="shared" si="0"/>
        <v>16558959.408288689</v>
      </c>
    </row>
    <row r="15" spans="2:27" ht="16" x14ac:dyDescent="0.2">
      <c r="B15" s="44" t="s">
        <v>15</v>
      </c>
      <c r="C15" s="53">
        <v>1099308.0900000001</v>
      </c>
      <c r="D15" s="45">
        <v>6.3E-3</v>
      </c>
      <c r="E15" s="9">
        <v>1119163.18</v>
      </c>
      <c r="F15" s="45">
        <v>6.7999999999999996E-3</v>
      </c>
      <c r="G15" s="9">
        <v>1722695.35</v>
      </c>
      <c r="H15" s="46">
        <v>7.1999999999999998E-3</v>
      </c>
      <c r="I15" s="9">
        <f>'[7]MT Prov et Dest'!$I$109</f>
        <v>1180116.6356210429</v>
      </c>
      <c r="J15" s="46">
        <f>'[7]MT Prov et Dest'!$J$109</f>
        <v>7.1513399466235283E-3</v>
      </c>
      <c r="K15" s="9">
        <v>1206013.5900000001</v>
      </c>
      <c r="L15" s="46">
        <v>6.4000000000000003E-3</v>
      </c>
      <c r="M15" s="9">
        <v>1914645.38</v>
      </c>
      <c r="N15" s="46">
        <v>7.7999999999999996E-3</v>
      </c>
      <c r="O15" s="9">
        <v>1820480.26</v>
      </c>
      <c r="P15" s="46">
        <v>8.8000000000000005E-3</v>
      </c>
      <c r="Q15" s="9">
        <v>1946166.71</v>
      </c>
      <c r="R15" s="46">
        <v>9.4999999999999998E-3</v>
      </c>
      <c r="S15" s="9">
        <v>2284662.0099999998</v>
      </c>
      <c r="T15" s="46">
        <v>1.1900000000000001E-2</v>
      </c>
      <c r="U15" s="9">
        <v>2023157.89</v>
      </c>
      <c r="V15" s="46">
        <v>1.11E-2</v>
      </c>
      <c r="W15" s="12">
        <v>2403319.19</v>
      </c>
      <c r="X15" s="12">
        <v>1.2</v>
      </c>
      <c r="Y15" s="12">
        <v>2633226.06</v>
      </c>
      <c r="Z15" s="12">
        <v>1.38</v>
      </c>
      <c r="AA15" s="13">
        <f t="shared" si="0"/>
        <v>21352954.345621042</v>
      </c>
    </row>
    <row r="16" spans="2:27" ht="16" x14ac:dyDescent="0.2">
      <c r="B16" s="44" t="s">
        <v>16</v>
      </c>
      <c r="C16" s="53">
        <v>450164.3</v>
      </c>
      <c r="D16" s="45">
        <v>2.5999999999999999E-3</v>
      </c>
      <c r="E16" s="9">
        <v>403997.56</v>
      </c>
      <c r="F16" s="45">
        <v>2.3999999999999998E-3</v>
      </c>
      <c r="G16" s="9">
        <v>656974.69999999995</v>
      </c>
      <c r="H16" s="46">
        <v>2.7000000000000001E-3</v>
      </c>
      <c r="I16" s="9">
        <f>'[7]MT Prov et Dest'!$I$110</f>
        <v>356234.00792936404</v>
      </c>
      <c r="J16" s="46">
        <f>'[7]MT Prov et Dest'!$J$110</f>
        <v>2.1587277175449705E-3</v>
      </c>
      <c r="K16" s="9">
        <v>396668.33</v>
      </c>
      <c r="L16" s="46">
        <v>2.0999999999999999E-3</v>
      </c>
      <c r="M16" s="9">
        <v>441396.51</v>
      </c>
      <c r="N16" s="46">
        <v>1.8E-3</v>
      </c>
      <c r="O16" s="9">
        <v>407614.82</v>
      </c>
      <c r="P16" s="46">
        <v>2E-3</v>
      </c>
      <c r="Q16" s="9">
        <v>404058.92</v>
      </c>
      <c r="R16" s="46">
        <v>2E-3</v>
      </c>
      <c r="S16" s="9">
        <v>510011.4</v>
      </c>
      <c r="T16" s="46">
        <v>2.7000000000000001E-3</v>
      </c>
      <c r="U16" s="9">
        <v>418044.53</v>
      </c>
      <c r="V16" s="46">
        <v>2.3E-3</v>
      </c>
      <c r="W16" s="12">
        <v>489672.44</v>
      </c>
      <c r="X16" s="12">
        <v>0.24</v>
      </c>
      <c r="Y16" s="12">
        <v>456950.82</v>
      </c>
      <c r="Z16" s="12">
        <v>0.24</v>
      </c>
      <c r="AA16" s="13">
        <f t="shared" si="0"/>
        <v>5391788.3379293643</v>
      </c>
    </row>
    <row r="17" spans="2:27" ht="16" x14ac:dyDescent="0.2">
      <c r="B17" s="44" t="s">
        <v>17</v>
      </c>
      <c r="C17" s="53">
        <v>188412.29</v>
      </c>
      <c r="D17" s="45">
        <v>1.1000000000000001E-3</v>
      </c>
      <c r="E17" s="9">
        <v>208262.85</v>
      </c>
      <c r="F17" s="45">
        <v>1.2999999999999999E-3</v>
      </c>
      <c r="G17" s="9">
        <v>266819.71999999997</v>
      </c>
      <c r="H17" s="46">
        <v>1.1000000000000001E-3</v>
      </c>
      <c r="I17" s="9">
        <f>'[7]MT Prov et Dest'!$I$104</f>
        <v>193986.28106571766</v>
      </c>
      <c r="J17" s="46">
        <f>'[7]MT Prov et Dest'!$J$104</f>
        <v>1.1755294341327133E-3</v>
      </c>
      <c r="K17" s="9">
        <v>154738.29</v>
      </c>
      <c r="L17" s="46">
        <v>8.0000000000000004E-4</v>
      </c>
      <c r="M17" s="9">
        <v>100524.14</v>
      </c>
      <c r="N17" s="46">
        <v>4.0000000000000002E-4</v>
      </c>
      <c r="O17" s="9">
        <v>80213.86</v>
      </c>
      <c r="P17" s="46">
        <v>4.0000000000000002E-4</v>
      </c>
      <c r="Q17" s="9">
        <v>107925.26</v>
      </c>
      <c r="R17" s="46">
        <v>5.0000000000000001E-4</v>
      </c>
      <c r="S17" s="9">
        <v>98478.76</v>
      </c>
      <c r="T17" s="46">
        <v>5.0000000000000001E-4</v>
      </c>
      <c r="U17" s="9">
        <v>92047.91</v>
      </c>
      <c r="V17" s="46">
        <v>5.0000000000000001E-4</v>
      </c>
      <c r="W17" s="12">
        <v>123672.54</v>
      </c>
      <c r="X17" s="12">
        <v>0.06</v>
      </c>
      <c r="Y17" s="12">
        <v>122045.51</v>
      </c>
      <c r="Z17" s="12">
        <v>0.06</v>
      </c>
      <c r="AA17" s="13">
        <f t="shared" si="0"/>
        <v>1737127.4110657177</v>
      </c>
    </row>
    <row r="18" spans="2:27" ht="16" x14ac:dyDescent="0.2">
      <c r="B18" s="44" t="s">
        <v>18</v>
      </c>
      <c r="C18" s="53">
        <v>142312.66</v>
      </c>
      <c r="D18" s="45">
        <v>8.0000000000000004E-4</v>
      </c>
      <c r="E18" s="9">
        <v>101830.39999999999</v>
      </c>
      <c r="F18" s="45">
        <v>5.9999999999999995E-4</v>
      </c>
      <c r="G18" s="9">
        <v>144736.49</v>
      </c>
      <c r="H18" s="46">
        <v>5.9999999999999995E-4</v>
      </c>
      <c r="I18" s="9">
        <f>'[7]MT Prov et Dest'!$I$108</f>
        <v>116189.08408575359</v>
      </c>
      <c r="J18" s="46">
        <f>'[7]MT Prov et Dest'!$J$108</f>
        <v>7.0408942074338271E-4</v>
      </c>
      <c r="K18" s="9">
        <v>269803.12</v>
      </c>
      <c r="L18" s="46">
        <v>1.4E-3</v>
      </c>
      <c r="M18" s="9">
        <v>154343.96</v>
      </c>
      <c r="N18" s="46">
        <v>5.9999999999999995E-4</v>
      </c>
      <c r="O18" s="9">
        <v>63807.46</v>
      </c>
      <c r="P18" s="46">
        <v>2.9999999999999997E-4</v>
      </c>
      <c r="Q18" s="9">
        <v>123512.83</v>
      </c>
      <c r="R18" s="46">
        <v>5.9999999999999995E-4</v>
      </c>
      <c r="S18" s="9">
        <v>89695.71</v>
      </c>
      <c r="T18" s="46">
        <v>5.0000000000000001E-4</v>
      </c>
      <c r="U18" s="9">
        <v>82211.070000000007</v>
      </c>
      <c r="V18" s="46">
        <v>5.0000000000000001E-4</v>
      </c>
      <c r="W18" s="12">
        <v>100735.09</v>
      </c>
      <c r="X18" s="12">
        <v>0.05</v>
      </c>
      <c r="Y18" s="12">
        <v>98233.4</v>
      </c>
      <c r="Z18" s="12">
        <v>0.05</v>
      </c>
      <c r="AA18" s="13">
        <f t="shared" si="0"/>
        <v>1487411.2740857536</v>
      </c>
    </row>
    <row r="19" spans="2:27" ht="16" x14ac:dyDescent="0.2">
      <c r="B19" s="44" t="s">
        <v>19</v>
      </c>
      <c r="C19" s="53">
        <v>76639.72</v>
      </c>
      <c r="D19" s="45">
        <v>4.0000000000000002E-4</v>
      </c>
      <c r="E19" s="9">
        <v>83647.210000000006</v>
      </c>
      <c r="F19" s="45">
        <v>5.0000000000000001E-4</v>
      </c>
      <c r="G19" s="9">
        <v>133848.82</v>
      </c>
      <c r="H19" s="46">
        <v>5.9999999999999995E-4</v>
      </c>
      <c r="I19" s="9">
        <f>'[7]MT Prov et Dest'!$I$111</f>
        <v>105508.97616523317</v>
      </c>
      <c r="J19" s="46">
        <f>'[7]MT Prov et Dest'!$J$111</f>
        <v>6.3936947688285556E-4</v>
      </c>
      <c r="K19" s="9">
        <v>86347.17</v>
      </c>
      <c r="L19" s="46">
        <v>5.0000000000000001E-4</v>
      </c>
      <c r="M19" s="9">
        <v>101625.99</v>
      </c>
      <c r="N19" s="46">
        <v>4.0000000000000002E-4</v>
      </c>
      <c r="O19" s="9">
        <v>88424.17</v>
      </c>
      <c r="P19" s="46">
        <v>4.0000000000000002E-4</v>
      </c>
      <c r="Q19" s="9">
        <v>106562.59</v>
      </c>
      <c r="R19" s="46">
        <v>5.0000000000000001E-4</v>
      </c>
      <c r="S19" s="9">
        <v>76376.479999999996</v>
      </c>
      <c r="T19" s="46">
        <v>4.0000000000000002E-4</v>
      </c>
      <c r="U19" s="9">
        <v>86494.81</v>
      </c>
      <c r="V19" s="46">
        <v>5.0000000000000001E-4</v>
      </c>
      <c r="W19" s="12">
        <v>103604.66</v>
      </c>
      <c r="X19" s="12">
        <v>0.05</v>
      </c>
      <c r="Y19" s="12">
        <v>71856.759999999995</v>
      </c>
      <c r="Z19" s="12">
        <v>0.04</v>
      </c>
      <c r="AA19" s="13">
        <f t="shared" si="0"/>
        <v>1120937.3561652331</v>
      </c>
    </row>
    <row r="20" spans="2:27" ht="16" x14ac:dyDescent="0.2">
      <c r="B20" s="7" t="s">
        <v>20</v>
      </c>
      <c r="C20" s="55">
        <f>SUM(C4:C19)</f>
        <v>175322718.5</v>
      </c>
      <c r="D20" s="56">
        <v>1</v>
      </c>
      <c r="E20" s="55">
        <f>SUM(E4:E19)</f>
        <v>165626686.81999999</v>
      </c>
      <c r="F20" s="56">
        <v>1</v>
      </c>
      <c r="G20" s="55">
        <v>239506616.16999999</v>
      </c>
      <c r="H20" s="57">
        <v>1</v>
      </c>
      <c r="I20" s="55">
        <f ca="1">SUM(I4:I20)</f>
        <v>165020352.05000004</v>
      </c>
      <c r="J20" s="57">
        <f>SUM(J4:J19)</f>
        <v>1</v>
      </c>
      <c r="K20" s="55">
        <f>SUM(K4:K19)</f>
        <v>188297523.79000005</v>
      </c>
      <c r="L20" s="57">
        <v>1</v>
      </c>
      <c r="M20" s="55">
        <f>SUM(M4:M19)</f>
        <v>246585979.63</v>
      </c>
      <c r="N20" s="57">
        <f>SUM(N4:N19)</f>
        <v>0.99999999999999978</v>
      </c>
      <c r="O20" s="55">
        <f>SUM(O4:O19)</f>
        <v>206480477.15999994</v>
      </c>
      <c r="P20" s="57">
        <v>1</v>
      </c>
      <c r="Q20" s="55">
        <f>SUM(Q4:Q19)</f>
        <v>203980523.50000003</v>
      </c>
      <c r="R20" s="57">
        <v>1</v>
      </c>
      <c r="S20" s="55">
        <f>SUM(S4:S19)</f>
        <v>191749078.36999997</v>
      </c>
      <c r="T20" s="57">
        <v>1</v>
      </c>
      <c r="U20" s="55">
        <f>SUM(U4:U19)</f>
        <v>182044092.19999999</v>
      </c>
      <c r="V20" s="57">
        <v>1</v>
      </c>
      <c r="W20" s="55">
        <f>SUM(W4:W19)</f>
        <v>200156036.57000002</v>
      </c>
      <c r="X20" s="57">
        <v>1</v>
      </c>
      <c r="Y20" s="55">
        <f>SUM(Y4:Y19)</f>
        <v>190782835.07999998</v>
      </c>
      <c r="Z20" s="57">
        <v>1</v>
      </c>
      <c r="AA20" s="13">
        <f>SUM(AA4:AA19)</f>
        <v>2355552919.8499994</v>
      </c>
    </row>
    <row r="21" spans="2:27" ht="26" x14ac:dyDescent="0.3">
      <c r="B21" s="58" t="s">
        <v>21</v>
      </c>
      <c r="C21" s="59">
        <v>1202749</v>
      </c>
      <c r="D21" s="59"/>
      <c r="E21" s="59">
        <v>1134782</v>
      </c>
      <c r="F21" s="59"/>
      <c r="G21" s="59">
        <v>1613961</v>
      </c>
      <c r="H21" s="60"/>
      <c r="I21" s="59">
        <v>1088221</v>
      </c>
      <c r="J21" s="61"/>
      <c r="K21" s="59">
        <v>1204168</v>
      </c>
      <c r="L21" s="62"/>
      <c r="M21" s="59">
        <v>1528597</v>
      </c>
      <c r="N21" s="62"/>
      <c r="O21" s="59">
        <v>1313676</v>
      </c>
      <c r="P21" s="62"/>
      <c r="Q21" s="59">
        <v>1366818</v>
      </c>
      <c r="R21" s="62"/>
      <c r="S21" s="59">
        <v>1324061</v>
      </c>
      <c r="T21" s="62"/>
      <c r="U21" s="59">
        <v>1241138</v>
      </c>
      <c r="V21" s="60"/>
      <c r="W21" s="60">
        <v>1271329</v>
      </c>
      <c r="X21" s="60"/>
      <c r="Y21" s="60">
        <v>1298498</v>
      </c>
      <c r="Z21" s="60"/>
      <c r="AA21" s="59">
        <f>C21+E21+G21+I21+K21+M21+O21+Q21+S21+U21+W21+Y21</f>
        <v>15587998</v>
      </c>
    </row>
    <row r="22" spans="2:27" ht="26" x14ac:dyDescent="0.3">
      <c r="B22" s="19" t="s">
        <v>22</v>
      </c>
      <c r="C22" s="63">
        <f>C20/C21</f>
        <v>145.76833445714774</v>
      </c>
      <c r="D22" s="20"/>
      <c r="E22" s="63">
        <f>E20/E21</f>
        <v>145.95462989367121</v>
      </c>
      <c r="F22" s="20"/>
      <c r="G22" s="63">
        <f>G20/G21</f>
        <v>148.39678044884602</v>
      </c>
      <c r="H22" s="63"/>
      <c r="I22" s="63">
        <v>151.63999999999999</v>
      </c>
      <c r="J22" s="61"/>
      <c r="K22" s="63">
        <f>K20/K21</f>
        <v>156.37147290909579</v>
      </c>
      <c r="L22" s="62"/>
      <c r="M22" s="63">
        <f>M20/M21</f>
        <v>161.31523196107281</v>
      </c>
      <c r="N22" s="62"/>
      <c r="O22" s="63">
        <f>O20/O21</f>
        <v>157.17762763421112</v>
      </c>
      <c r="P22" s="62"/>
      <c r="Q22" s="63">
        <f>Q20/Q21</f>
        <v>149.23751626039461</v>
      </c>
      <c r="R22" s="62"/>
      <c r="S22" s="63">
        <f>S20/S21</f>
        <v>144.81891572216082</v>
      </c>
      <c r="T22" s="62"/>
      <c r="U22" s="63">
        <f>U20/U21</f>
        <v>146.67514184562876</v>
      </c>
      <c r="V22" s="64"/>
      <c r="W22" s="64">
        <f>W20/W21</f>
        <v>157.43842590706262</v>
      </c>
      <c r="X22" s="64"/>
      <c r="Y22" s="64">
        <f>Y20/Y21</f>
        <v>146.92578277363538</v>
      </c>
      <c r="Z22" s="64"/>
      <c r="AA22" s="55">
        <f>AA20/AA21</f>
        <v>151.11324237082911</v>
      </c>
    </row>
    <row r="23" spans="2:27" ht="16" x14ac:dyDescent="0.2">
      <c r="I23" s="65"/>
      <c r="J23" s="65"/>
      <c r="AA23" s="55"/>
    </row>
    <row r="24" spans="2:27" ht="16" x14ac:dyDescent="0.2">
      <c r="I24" s="65"/>
      <c r="J24" s="65"/>
      <c r="AA24" s="55">
        <f>C24+E24+G24+I24+K24</f>
        <v>0</v>
      </c>
    </row>
    <row r="25" spans="2:27" ht="48" x14ac:dyDescent="0.45">
      <c r="B25" s="154" t="s">
        <v>23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6"/>
    </row>
    <row r="26" spans="2:27" ht="16" x14ac:dyDescent="0.2">
      <c r="B26" s="66" t="s">
        <v>1</v>
      </c>
      <c r="C26" s="2">
        <v>43009</v>
      </c>
      <c r="D26" s="3" t="s">
        <v>2</v>
      </c>
      <c r="E26" s="2">
        <v>43040</v>
      </c>
      <c r="F26" s="3" t="s">
        <v>2</v>
      </c>
      <c r="G26" s="4">
        <v>43070</v>
      </c>
      <c r="H26" s="5" t="s">
        <v>2</v>
      </c>
      <c r="I26" s="2">
        <v>43101</v>
      </c>
      <c r="J26" s="6" t="s">
        <v>2</v>
      </c>
      <c r="K26" s="2">
        <v>43132</v>
      </c>
      <c r="L26" s="6" t="s">
        <v>2</v>
      </c>
      <c r="M26" s="2">
        <v>43160</v>
      </c>
      <c r="N26" s="6" t="s">
        <v>2</v>
      </c>
      <c r="O26" s="2">
        <v>43191</v>
      </c>
      <c r="P26" s="6" t="s">
        <v>2</v>
      </c>
      <c r="Q26" s="2">
        <v>43221</v>
      </c>
      <c r="R26" s="6" t="s">
        <v>2</v>
      </c>
      <c r="S26" s="2">
        <v>43252</v>
      </c>
      <c r="T26" s="6" t="s">
        <v>2</v>
      </c>
      <c r="U26" s="2">
        <v>43282</v>
      </c>
      <c r="V26" s="6" t="s">
        <v>2</v>
      </c>
      <c r="W26" s="2">
        <v>43313</v>
      </c>
      <c r="X26" s="6" t="s">
        <v>2</v>
      </c>
      <c r="Y26" s="2">
        <v>43344</v>
      </c>
      <c r="Z26" s="6" t="s">
        <v>2</v>
      </c>
      <c r="AA26" s="7" t="s">
        <v>3</v>
      </c>
    </row>
    <row r="27" spans="2:27" ht="16" x14ac:dyDescent="0.2">
      <c r="B27" s="8" t="s">
        <v>4</v>
      </c>
      <c r="C27" s="9">
        <v>13519206.49</v>
      </c>
      <c r="D27" s="10">
        <f>C27/C43</f>
        <v>0.55666068272778479</v>
      </c>
      <c r="E27" s="9">
        <v>13281482.619999999</v>
      </c>
      <c r="F27" s="67">
        <v>0.56530000000000002</v>
      </c>
      <c r="G27" s="9">
        <v>14661866.390000001</v>
      </c>
      <c r="H27" s="11">
        <v>0.55410000000000004</v>
      </c>
      <c r="I27" s="9">
        <v>13699752.640774028</v>
      </c>
      <c r="J27" s="11">
        <f>I27/I43</f>
        <v>0.55584541193287984</v>
      </c>
      <c r="K27" s="9">
        <v>11756186.869999999</v>
      </c>
      <c r="L27" s="11">
        <v>0.53180000000000005</v>
      </c>
      <c r="M27" s="9">
        <v>11368417.83</v>
      </c>
      <c r="N27" s="11">
        <v>0.51259999999999994</v>
      </c>
      <c r="O27" s="9">
        <v>11652101.16</v>
      </c>
      <c r="P27" s="11">
        <v>0.53700000000000003</v>
      </c>
      <c r="Q27" s="9">
        <v>12703562.109999999</v>
      </c>
      <c r="R27" s="11">
        <v>0.57499999999999996</v>
      </c>
      <c r="S27" s="9">
        <v>13095658.52</v>
      </c>
      <c r="T27" s="11">
        <v>0.58260000000000001</v>
      </c>
      <c r="U27" s="9">
        <v>12428943.92</v>
      </c>
      <c r="V27" s="12">
        <f>U27/U43</f>
        <v>0.58252628835619025</v>
      </c>
      <c r="W27" s="12">
        <v>14736034.640000001</v>
      </c>
      <c r="X27" s="12">
        <v>59.45</v>
      </c>
      <c r="Y27" s="12">
        <v>13292939.18</v>
      </c>
      <c r="Z27" s="12">
        <v>58.04</v>
      </c>
      <c r="AA27" s="55">
        <f>C27+E27+G27+I27+K27+M27+O27+Q27+S27+U27+W27+Y27</f>
        <v>156196152.37077403</v>
      </c>
    </row>
    <row r="28" spans="2:27" ht="16" x14ac:dyDescent="0.2">
      <c r="B28" s="44" t="s">
        <v>9</v>
      </c>
      <c r="C28" s="68">
        <v>4153454.97</v>
      </c>
      <c r="D28" s="36">
        <f>C28/C43</f>
        <v>0.17102076819297926</v>
      </c>
      <c r="E28" s="68">
        <v>3970163.96</v>
      </c>
      <c r="F28" s="36">
        <v>0.16900000000000001</v>
      </c>
      <c r="G28" s="68">
        <v>4855112.97</v>
      </c>
      <c r="H28" s="69">
        <v>0.1835</v>
      </c>
      <c r="I28" s="68">
        <v>3840445.2216778737</v>
      </c>
      <c r="J28" s="69">
        <f>I28/I43</f>
        <v>0.15581988319232812</v>
      </c>
      <c r="K28" s="68">
        <v>3654550.71</v>
      </c>
      <c r="L28" s="37">
        <v>0.1653</v>
      </c>
      <c r="M28" s="68">
        <v>4067899.79</v>
      </c>
      <c r="N28" s="37">
        <v>0.18340000000000001</v>
      </c>
      <c r="O28" s="68">
        <v>3987325.08</v>
      </c>
      <c r="P28" s="37">
        <v>0.18379999999999999</v>
      </c>
      <c r="Q28" s="68">
        <v>4051631.31</v>
      </c>
      <c r="R28" s="37">
        <v>0.18340000000000001</v>
      </c>
      <c r="S28" s="15">
        <v>4113658.07</v>
      </c>
      <c r="T28" s="17">
        <v>0.183</v>
      </c>
      <c r="U28" s="15">
        <v>3866255.54</v>
      </c>
      <c r="V28" s="18">
        <f>U28/U43</f>
        <v>0.18120570050434004</v>
      </c>
      <c r="W28" s="18">
        <v>4577935.42</v>
      </c>
      <c r="X28" s="18">
        <v>18.47</v>
      </c>
      <c r="Y28" s="18">
        <v>4151645.36</v>
      </c>
      <c r="Z28" s="18">
        <v>18.13</v>
      </c>
      <c r="AA28" s="55">
        <f t="shared" ref="AA28:AA42" si="1">C28+E28+G28+I28+K28+M28+O28+Q28+S28+U28+W28+Y28</f>
        <v>49290078.401677869</v>
      </c>
    </row>
    <row r="29" spans="2:27" ht="16" x14ac:dyDescent="0.2">
      <c r="B29" s="14" t="s">
        <v>5</v>
      </c>
      <c r="C29" s="15">
        <v>2146077.2599999998</v>
      </c>
      <c r="D29" s="70">
        <f>C29/C43</f>
        <v>8.836589881379743E-2</v>
      </c>
      <c r="E29" s="15">
        <v>1844197.4</v>
      </c>
      <c r="F29" s="16">
        <v>7.85E-2</v>
      </c>
      <c r="G29" s="15">
        <v>2067343.59</v>
      </c>
      <c r="H29" s="17">
        <v>7.8100000000000003E-2</v>
      </c>
      <c r="I29" s="15">
        <v>2607385.5431476468</v>
      </c>
      <c r="J29" s="17">
        <f>I29/I43</f>
        <v>0.10579047149984559</v>
      </c>
      <c r="K29" s="15">
        <v>2687245.5</v>
      </c>
      <c r="L29" s="17">
        <v>0.1216</v>
      </c>
      <c r="M29" s="15">
        <v>1694253.38</v>
      </c>
      <c r="N29" s="17">
        <v>7.6399999999999996E-2</v>
      </c>
      <c r="O29" s="15">
        <v>1148107.22</v>
      </c>
      <c r="P29" s="17">
        <v>5.2900000000000003E-2</v>
      </c>
      <c r="Q29" s="15">
        <v>581767.27</v>
      </c>
      <c r="R29" s="17">
        <v>2.63E-2</v>
      </c>
      <c r="S29" s="25">
        <v>628691.86</v>
      </c>
      <c r="T29" s="27">
        <v>2.8000000000000001E-2</v>
      </c>
      <c r="U29" s="25">
        <v>568136</v>
      </c>
      <c r="V29" s="28">
        <f>U29/U43</f>
        <v>2.6627697211585175E-2</v>
      </c>
      <c r="W29" s="28">
        <v>501930.63</v>
      </c>
      <c r="X29" s="28">
        <v>2.0299999999999998</v>
      </c>
      <c r="Y29" s="28">
        <v>2769.31</v>
      </c>
      <c r="Z29" s="28">
        <v>0.01</v>
      </c>
      <c r="AA29" s="55">
        <f t="shared" si="1"/>
        <v>16477904.963147646</v>
      </c>
    </row>
    <row r="30" spans="2:27" ht="16" x14ac:dyDescent="0.2">
      <c r="B30" s="19" t="s">
        <v>6</v>
      </c>
      <c r="C30" s="20">
        <v>1273732.74</v>
      </c>
      <c r="D30" s="71">
        <f>C30/C43</f>
        <v>5.2446638579386917E-2</v>
      </c>
      <c r="E30" s="20">
        <v>1169399.8400000001</v>
      </c>
      <c r="F30" s="72">
        <v>4.9799999999999997E-2</v>
      </c>
      <c r="G30" s="20">
        <v>1436786.55</v>
      </c>
      <c r="H30" s="22">
        <v>5.4300000000000001E-2</v>
      </c>
      <c r="I30" s="20">
        <v>1193982.2557255358</v>
      </c>
      <c r="J30" s="22">
        <f>I30/I43</f>
        <v>4.8443908162185079E-2</v>
      </c>
      <c r="K30" s="20">
        <v>1137211.1599999999</v>
      </c>
      <c r="L30" s="22">
        <v>5.1400000000000001E-2</v>
      </c>
      <c r="M30" s="20">
        <v>1268617.8</v>
      </c>
      <c r="N30" s="22">
        <v>5.7200000000000001E-2</v>
      </c>
      <c r="O30" s="20">
        <v>1078056.7</v>
      </c>
      <c r="P30" s="22">
        <v>4.9700000000000001E-2</v>
      </c>
      <c r="Q30" s="20">
        <v>1177894.8999999999</v>
      </c>
      <c r="R30" s="22">
        <v>5.33E-2</v>
      </c>
      <c r="S30" s="20">
        <v>1141036.24</v>
      </c>
      <c r="T30" s="22">
        <v>5.0799999999999998E-2</v>
      </c>
      <c r="U30" s="20">
        <v>1087322.76</v>
      </c>
      <c r="V30" s="23">
        <f>U30/U43</f>
        <v>5.0961215667630809E-2</v>
      </c>
      <c r="W30" s="23">
        <v>1340464.45</v>
      </c>
      <c r="X30" s="23">
        <v>5.41</v>
      </c>
      <c r="Y30" s="23">
        <v>1247355.74</v>
      </c>
      <c r="Z30" s="23">
        <v>5.45</v>
      </c>
      <c r="AA30" s="55">
        <f t="shared" si="1"/>
        <v>14551861.135725535</v>
      </c>
    </row>
    <row r="31" spans="2:27" ht="16" x14ac:dyDescent="0.2">
      <c r="B31" s="73" t="s">
        <v>19</v>
      </c>
      <c r="C31" s="74">
        <v>774426.37</v>
      </c>
      <c r="D31" s="36">
        <f>C31/C43</f>
        <v>3.1887427133055056E-2</v>
      </c>
      <c r="E31" s="9">
        <v>837770.69</v>
      </c>
      <c r="F31" s="36">
        <v>3.5700000000000003E-2</v>
      </c>
      <c r="G31" s="30">
        <v>877864.85</v>
      </c>
      <c r="H31" s="32">
        <v>3.32E-2</v>
      </c>
      <c r="I31" s="30">
        <v>852264.8176974029</v>
      </c>
      <c r="J31" s="32">
        <f>I31/I43</f>
        <v>3.4579273151179195E-2</v>
      </c>
      <c r="K31" s="30">
        <v>536091.71</v>
      </c>
      <c r="L31" s="32">
        <v>2.4299999999999999E-2</v>
      </c>
      <c r="M31" s="30">
        <v>863834.16</v>
      </c>
      <c r="N31" s="32">
        <v>3.9E-2</v>
      </c>
      <c r="O31" s="30">
        <v>868421.36</v>
      </c>
      <c r="P31" s="32">
        <v>0.04</v>
      </c>
      <c r="Q31" s="30">
        <v>869150.88</v>
      </c>
      <c r="R31" s="32">
        <v>3.9300000000000002E-2</v>
      </c>
      <c r="S31" s="30">
        <v>764613.54</v>
      </c>
      <c r="T31" s="32">
        <v>3.4000000000000002E-2</v>
      </c>
      <c r="U31" s="30">
        <v>914821.72</v>
      </c>
      <c r="V31" s="33">
        <f>U31/U43</f>
        <v>4.2876346090973905E-2</v>
      </c>
      <c r="W31" s="33">
        <v>989405.87</v>
      </c>
      <c r="X31" s="33">
        <v>3.99</v>
      </c>
      <c r="Y31" s="33">
        <v>1040135.69</v>
      </c>
      <c r="Z31" s="33">
        <v>4.54</v>
      </c>
      <c r="AA31" s="55">
        <f t="shared" si="1"/>
        <v>10188801.657697402</v>
      </c>
    </row>
    <row r="32" spans="2:27" ht="16" x14ac:dyDescent="0.2">
      <c r="B32" s="24" t="s">
        <v>18</v>
      </c>
      <c r="C32" s="25">
        <v>504482.86</v>
      </c>
      <c r="D32" s="36">
        <f>C32/C43</f>
        <v>2.0772356238495878E-2</v>
      </c>
      <c r="E32" s="9">
        <v>486429.86</v>
      </c>
      <c r="F32" s="45">
        <v>2.07E-2</v>
      </c>
      <c r="G32" s="40">
        <v>499322.77</v>
      </c>
      <c r="H32" s="42">
        <v>1.89E-2</v>
      </c>
      <c r="I32" s="40">
        <v>486038.95630868757</v>
      </c>
      <c r="J32" s="42">
        <f>I32/I43</f>
        <v>1.9720248311692539E-2</v>
      </c>
      <c r="K32" s="40">
        <v>448527.18</v>
      </c>
      <c r="L32" s="42">
        <v>2.0299999999999999E-2</v>
      </c>
      <c r="M32" s="40">
        <v>556712.29</v>
      </c>
      <c r="N32" s="42">
        <v>2.5100000000000001E-2</v>
      </c>
      <c r="O32" s="35">
        <v>488736.88</v>
      </c>
      <c r="P32" s="37">
        <v>2.2499999999999999E-2</v>
      </c>
      <c r="Q32" s="35">
        <v>594147.88</v>
      </c>
      <c r="R32" s="37">
        <v>2.69E-2</v>
      </c>
      <c r="S32" s="35">
        <v>547676.43999999994</v>
      </c>
      <c r="T32" s="37">
        <v>2.4400000000000002E-2</v>
      </c>
      <c r="U32" s="35">
        <v>510540.18</v>
      </c>
      <c r="V32" s="38">
        <f>U32/U43</f>
        <v>2.3928265991572779E-2</v>
      </c>
      <c r="W32" s="38">
        <v>597803.17000000004</v>
      </c>
      <c r="X32" s="38">
        <v>2.41</v>
      </c>
      <c r="Y32" s="38">
        <v>540763.15</v>
      </c>
      <c r="Z32" s="38">
        <v>2.36</v>
      </c>
      <c r="AA32" s="55">
        <f t="shared" si="1"/>
        <v>6261181.6163086873</v>
      </c>
    </row>
    <row r="33" spans="2:27" ht="16" x14ac:dyDescent="0.2">
      <c r="B33" s="75" t="s">
        <v>16</v>
      </c>
      <c r="C33" s="76">
        <v>517664.58</v>
      </c>
      <c r="D33" s="36">
        <f>C33/C43</f>
        <v>2.1315120731378957E-2</v>
      </c>
      <c r="E33" s="9">
        <v>441892.74</v>
      </c>
      <c r="F33" s="41">
        <v>1.8800000000000001E-2</v>
      </c>
      <c r="G33" s="35">
        <v>446099.01</v>
      </c>
      <c r="H33" s="37">
        <v>1.6899999999999998E-2</v>
      </c>
      <c r="I33" s="35">
        <v>399965.17070585187</v>
      </c>
      <c r="J33" s="37">
        <f>I33/I43</f>
        <v>1.6227943007388338E-2</v>
      </c>
      <c r="K33" s="35">
        <v>433902.1</v>
      </c>
      <c r="L33" s="37">
        <v>1.9599999999999999E-2</v>
      </c>
      <c r="M33" s="35">
        <v>613858.12</v>
      </c>
      <c r="N33" s="37">
        <v>2.7699999999999999E-2</v>
      </c>
      <c r="O33" s="40">
        <v>541242.23</v>
      </c>
      <c r="P33" s="42">
        <v>2.4899999999999999E-2</v>
      </c>
      <c r="Q33" s="40">
        <v>421301.83</v>
      </c>
      <c r="R33" s="42">
        <v>1.9099999999999999E-2</v>
      </c>
      <c r="S33" s="40">
        <v>572139.17000000004</v>
      </c>
      <c r="T33" s="42">
        <v>2.5499999999999998E-2</v>
      </c>
      <c r="U33" s="40">
        <v>420882.32</v>
      </c>
      <c r="V33" s="43">
        <f>U33/U43</f>
        <v>1.9726134197920037E-2</v>
      </c>
      <c r="W33" s="43">
        <v>465401.51</v>
      </c>
      <c r="X33" s="43">
        <v>1.88</v>
      </c>
      <c r="Y33" s="43">
        <v>608644.09</v>
      </c>
      <c r="Z33" s="43">
        <v>2.66</v>
      </c>
      <c r="AA33" s="55">
        <f t="shared" si="1"/>
        <v>5882992.8707058523</v>
      </c>
    </row>
    <row r="34" spans="2:27" ht="16" x14ac:dyDescent="0.2">
      <c r="B34" s="77" t="s">
        <v>15</v>
      </c>
      <c r="C34" s="78">
        <v>418476.47</v>
      </c>
      <c r="D34" s="36">
        <f>C34/C43</f>
        <v>1.723099633606627E-2</v>
      </c>
      <c r="E34" s="9">
        <v>425767.25</v>
      </c>
      <c r="F34" s="49">
        <v>1.8100000000000002E-2</v>
      </c>
      <c r="G34" s="9">
        <v>471102.51</v>
      </c>
      <c r="H34" s="46">
        <v>1.78E-2</v>
      </c>
      <c r="I34" s="9">
        <v>422267.02694830333</v>
      </c>
      <c r="J34" s="46">
        <f>I34/I43</f>
        <v>1.7132804926796901E-2</v>
      </c>
      <c r="K34" s="9">
        <v>395847.55</v>
      </c>
      <c r="L34" s="46">
        <v>1.7899999999999999E-2</v>
      </c>
      <c r="M34" s="9">
        <v>502860.55</v>
      </c>
      <c r="N34" s="46">
        <v>2.2700000000000001E-2</v>
      </c>
      <c r="O34" s="9">
        <v>557827.57999999996</v>
      </c>
      <c r="P34" s="46">
        <v>2.5700000000000001E-2</v>
      </c>
      <c r="Q34" s="9">
        <v>516583.14</v>
      </c>
      <c r="R34" s="46">
        <v>2.3400000000000001E-2</v>
      </c>
      <c r="S34" s="9">
        <v>481205.26</v>
      </c>
      <c r="T34" s="46">
        <v>2.1399999999999999E-2</v>
      </c>
      <c r="U34" s="9">
        <v>506009.66</v>
      </c>
      <c r="V34" s="12">
        <f>U34/U43</f>
        <v>2.3715927194575173E-2</v>
      </c>
      <c r="W34" s="12">
        <v>542588.04</v>
      </c>
      <c r="X34" s="12">
        <v>2.19</v>
      </c>
      <c r="Y34" s="12">
        <v>451354.92</v>
      </c>
      <c r="Z34" s="12">
        <v>1.97</v>
      </c>
      <c r="AA34" s="55">
        <f t="shared" si="1"/>
        <v>5691889.9569483036</v>
      </c>
    </row>
    <row r="35" spans="2:27" ht="16" x14ac:dyDescent="0.2">
      <c r="B35" s="79" t="s">
        <v>7</v>
      </c>
      <c r="C35" s="80">
        <v>334474.31</v>
      </c>
      <c r="D35" s="36">
        <f>C35/C43</f>
        <v>1.3772161694343995E-2</v>
      </c>
      <c r="E35" s="9">
        <v>343663.38</v>
      </c>
      <c r="F35" s="45">
        <v>1.46E-2</v>
      </c>
      <c r="G35" s="50">
        <v>373887.35</v>
      </c>
      <c r="H35" s="51">
        <v>1.41E-2</v>
      </c>
      <c r="I35" s="50">
        <v>354165.80516381777</v>
      </c>
      <c r="J35" s="51">
        <f>I35/I43</f>
        <v>1.4369707470331361E-2</v>
      </c>
      <c r="K35" s="50">
        <v>304598.67</v>
      </c>
      <c r="L35" s="51">
        <v>1.38E-2</v>
      </c>
      <c r="M35" s="50">
        <v>367801.03</v>
      </c>
      <c r="N35" s="51">
        <v>1.66E-2</v>
      </c>
      <c r="O35" s="50">
        <v>388967.23</v>
      </c>
      <c r="P35" s="51">
        <v>1.7899999999999999E-2</v>
      </c>
      <c r="Q35" s="50">
        <v>345364.9</v>
      </c>
      <c r="R35" s="51">
        <v>1.5599999999999999E-2</v>
      </c>
      <c r="S35" s="50">
        <v>375865.59</v>
      </c>
      <c r="T35" s="51">
        <v>1.67E-2</v>
      </c>
      <c r="U35" s="50">
        <v>314997.19</v>
      </c>
      <c r="V35" s="52">
        <f>U35/U43</f>
        <v>1.4763454169107688E-2</v>
      </c>
      <c r="W35" s="52">
        <v>339003.51</v>
      </c>
      <c r="X35" s="52">
        <v>1.37</v>
      </c>
      <c r="Y35" s="52">
        <v>342810.34</v>
      </c>
      <c r="Z35" s="52">
        <v>1.5</v>
      </c>
      <c r="AA35" s="55">
        <f t="shared" si="1"/>
        <v>4185599.3051638175</v>
      </c>
    </row>
    <row r="36" spans="2:27" ht="16" x14ac:dyDescent="0.2">
      <c r="B36" s="34" t="s">
        <v>8</v>
      </c>
      <c r="C36" s="35">
        <v>296270.53000000003</v>
      </c>
      <c r="D36" s="36">
        <f>C36/C43</f>
        <v>1.2199100267010024E-2</v>
      </c>
      <c r="E36" s="9">
        <v>285708.52</v>
      </c>
      <c r="F36" s="45">
        <v>1.2200000000000001E-2</v>
      </c>
      <c r="G36" s="53">
        <v>294465.78999999998</v>
      </c>
      <c r="H36" s="46">
        <v>1.11E-2</v>
      </c>
      <c r="I36" s="53">
        <v>359329.67441579519</v>
      </c>
      <c r="J36" s="46">
        <f>I36/I43</f>
        <v>1.4579223153336478E-2</v>
      </c>
      <c r="K36" s="53">
        <v>339685.03</v>
      </c>
      <c r="L36" s="46">
        <v>1.54E-2</v>
      </c>
      <c r="M36" s="53">
        <v>382496.85</v>
      </c>
      <c r="N36" s="46">
        <v>1.72E-2</v>
      </c>
      <c r="O36" s="53">
        <v>429053.06</v>
      </c>
      <c r="P36" s="46">
        <v>1.9800000000000002E-2</v>
      </c>
      <c r="Q36" s="53">
        <v>328196.84999999998</v>
      </c>
      <c r="R36" s="46">
        <v>1.49E-2</v>
      </c>
      <c r="S36" s="53">
        <v>238402.72</v>
      </c>
      <c r="T36" s="46">
        <v>1.06E-2</v>
      </c>
      <c r="U36" s="53">
        <v>230055.96</v>
      </c>
      <c r="V36" s="54">
        <f>U36/U43</f>
        <v>1.0782383873932561E-2</v>
      </c>
      <c r="W36" s="54">
        <v>249330.69</v>
      </c>
      <c r="X36" s="54">
        <v>1.01</v>
      </c>
      <c r="Y36" s="54">
        <v>432666.34</v>
      </c>
      <c r="Z36" s="54">
        <v>1.89</v>
      </c>
      <c r="AA36" s="55">
        <f t="shared" si="1"/>
        <v>3865662.0144157954</v>
      </c>
    </row>
    <row r="37" spans="2:27" ht="16" x14ac:dyDescent="0.2">
      <c r="B37" s="44" t="s">
        <v>14</v>
      </c>
      <c r="C37" s="53">
        <v>129625.8</v>
      </c>
      <c r="D37" s="36">
        <f>C37/C43</f>
        <v>5.3374128415384003E-3</v>
      </c>
      <c r="E37" s="9">
        <v>124919.6</v>
      </c>
      <c r="F37" s="45">
        <v>5.3E-3</v>
      </c>
      <c r="G37" s="9">
        <v>152263.09</v>
      </c>
      <c r="H37" s="46">
        <v>5.7999999999999996E-3</v>
      </c>
      <c r="I37" s="9">
        <v>145045.0557610135</v>
      </c>
      <c r="J37" s="46">
        <f>I37/I43</f>
        <v>5.8849696693321421E-3</v>
      </c>
      <c r="K37" s="9">
        <v>170281.51</v>
      </c>
      <c r="L37" s="46">
        <v>7.7000000000000002E-3</v>
      </c>
      <c r="M37" s="9">
        <v>203434.94</v>
      </c>
      <c r="N37" s="46">
        <v>9.1999999999999998E-3</v>
      </c>
      <c r="O37" s="9">
        <v>186257.88</v>
      </c>
      <c r="P37" s="46">
        <v>8.6E-3</v>
      </c>
      <c r="Q37" s="9">
        <v>163948.10999999999</v>
      </c>
      <c r="R37" s="46">
        <v>7.4000000000000003E-3</v>
      </c>
      <c r="S37" s="9">
        <v>148307.44</v>
      </c>
      <c r="T37" s="46">
        <v>6.6E-3</v>
      </c>
      <c r="U37" s="9">
        <v>131035.64</v>
      </c>
      <c r="V37" s="12">
        <f>U37/U43</f>
        <v>6.1414473750057708E-3</v>
      </c>
      <c r="W37" s="12">
        <v>138163.48000000001</v>
      </c>
      <c r="X37" s="12">
        <v>0.56000000000000005</v>
      </c>
      <c r="Y37" s="12">
        <v>183397.03</v>
      </c>
      <c r="Z37" s="12">
        <v>0.8</v>
      </c>
      <c r="AA37" s="55">
        <f t="shared" si="1"/>
        <v>1876679.5757610132</v>
      </c>
    </row>
    <row r="38" spans="2:27" ht="16" x14ac:dyDescent="0.2">
      <c r="B38" s="44" t="s">
        <v>13</v>
      </c>
      <c r="C38" s="53">
        <v>93267.96</v>
      </c>
      <c r="D38" s="36">
        <f>C38/C43</f>
        <v>3.8403589980396642E-3</v>
      </c>
      <c r="E38" s="9">
        <v>128656.23</v>
      </c>
      <c r="F38" s="45">
        <v>5.4999999999999997E-3</v>
      </c>
      <c r="G38" s="9">
        <v>134300.92000000001</v>
      </c>
      <c r="H38" s="46">
        <v>5.1000000000000004E-3</v>
      </c>
      <c r="I38" s="9">
        <v>138614.94995033028</v>
      </c>
      <c r="J38" s="46">
        <f>I38/I43</f>
        <v>5.6240784761237596E-3</v>
      </c>
      <c r="K38" s="9">
        <v>114804.05</v>
      </c>
      <c r="L38" s="46">
        <v>5.1999999999999998E-3</v>
      </c>
      <c r="M38" s="9">
        <v>132306.74</v>
      </c>
      <c r="N38" s="46">
        <v>6.0000000000000001E-3</v>
      </c>
      <c r="O38" s="9">
        <v>237359.67</v>
      </c>
      <c r="P38" s="46">
        <v>1.09E-2</v>
      </c>
      <c r="Q38" s="9">
        <v>221859.36</v>
      </c>
      <c r="R38" s="46">
        <v>0.01</v>
      </c>
      <c r="S38" s="9">
        <v>249717.53</v>
      </c>
      <c r="T38" s="46">
        <v>1.11E-2</v>
      </c>
      <c r="U38" s="9">
        <v>222183.62</v>
      </c>
      <c r="V38" s="12">
        <f>U38/U43</f>
        <v>1.0413418897471556E-2</v>
      </c>
      <c r="W38" s="12">
        <v>183580.92</v>
      </c>
      <c r="X38" s="12">
        <v>0.74</v>
      </c>
      <c r="Y38" s="12">
        <v>205929.98</v>
      </c>
      <c r="Z38" s="12">
        <v>0.9</v>
      </c>
      <c r="AA38" s="55">
        <f t="shared" si="1"/>
        <v>2062581.9299503304</v>
      </c>
    </row>
    <row r="39" spans="2:27" ht="16" x14ac:dyDescent="0.2">
      <c r="B39" s="44" t="s">
        <v>10</v>
      </c>
      <c r="C39" s="53">
        <v>46689.53</v>
      </c>
      <c r="D39" s="36">
        <f>C39/C43</f>
        <v>1.9224668004933615E-3</v>
      </c>
      <c r="E39" s="9">
        <v>55474.18</v>
      </c>
      <c r="F39" s="45">
        <v>2.3999999999999998E-3</v>
      </c>
      <c r="G39" s="9">
        <v>64690.720000000001</v>
      </c>
      <c r="H39" s="46">
        <v>2.3999999999999998E-3</v>
      </c>
      <c r="I39" s="9">
        <v>57038.030061352765</v>
      </c>
      <c r="J39" s="46">
        <f>I39/I43</f>
        <v>2.3142262598911663E-3</v>
      </c>
      <c r="K39" s="9">
        <v>59109.08</v>
      </c>
      <c r="L39" s="46">
        <v>2.7000000000000001E-3</v>
      </c>
      <c r="M39" s="9">
        <v>70597.429999999993</v>
      </c>
      <c r="N39" s="46">
        <v>3.2000000000000002E-3</v>
      </c>
      <c r="O39" s="9">
        <v>65588.639999999999</v>
      </c>
      <c r="P39" s="46">
        <v>3.0000000000000001E-3</v>
      </c>
      <c r="Q39" s="9">
        <v>57448.02</v>
      </c>
      <c r="R39" s="46">
        <v>2.5999999999999999E-3</v>
      </c>
      <c r="S39" s="9">
        <v>49347.360000000001</v>
      </c>
      <c r="T39" s="46">
        <v>2.2000000000000001E-3</v>
      </c>
      <c r="U39" s="9">
        <v>48063.69</v>
      </c>
      <c r="V39" s="12">
        <f>U39/U43</f>
        <v>2.2526743318351493E-3</v>
      </c>
      <c r="W39" s="12">
        <v>53296.67</v>
      </c>
      <c r="X39" s="12">
        <v>0.22</v>
      </c>
      <c r="Y39" s="12">
        <v>70130.210000000006</v>
      </c>
      <c r="Z39" s="12">
        <v>0.31</v>
      </c>
      <c r="AA39" s="55">
        <f t="shared" si="1"/>
        <v>697473.56006135291</v>
      </c>
    </row>
    <row r="40" spans="2:27" ht="16" x14ac:dyDescent="0.2">
      <c r="B40" s="44" t="s">
        <v>11</v>
      </c>
      <c r="C40" s="53">
        <v>63505.69</v>
      </c>
      <c r="D40" s="36">
        <f>C40/C43</f>
        <v>2.6148813377950748E-3</v>
      </c>
      <c r="E40" s="9">
        <v>92471.64</v>
      </c>
      <c r="F40" s="45">
        <v>3.8999999999999998E-3</v>
      </c>
      <c r="G40" s="9">
        <v>122760.63</v>
      </c>
      <c r="H40" s="46">
        <v>4.5999999999999999E-3</v>
      </c>
      <c r="I40" s="9">
        <v>79425.171662359004</v>
      </c>
      <c r="J40" s="46">
        <f>I40/I43</f>
        <v>3.2225484954456294E-3</v>
      </c>
      <c r="K40" s="9">
        <v>63999.6</v>
      </c>
      <c r="L40" s="46">
        <v>2.8999999999999998E-3</v>
      </c>
      <c r="M40" s="9">
        <v>79741.63</v>
      </c>
      <c r="N40" s="46">
        <v>3.5999999999999999E-3</v>
      </c>
      <c r="O40" s="9">
        <v>43042.61</v>
      </c>
      <c r="P40" s="46">
        <v>2E-3</v>
      </c>
      <c r="Q40" s="9">
        <v>55596.91</v>
      </c>
      <c r="R40" s="46">
        <v>2.5000000000000001E-3</v>
      </c>
      <c r="S40" s="9">
        <v>65494.42</v>
      </c>
      <c r="T40" s="46">
        <v>2.8999999999999998E-3</v>
      </c>
      <c r="U40" s="9">
        <v>83420.61</v>
      </c>
      <c r="V40" s="12">
        <f>U40/U43</f>
        <v>3.9098010763016855E-3</v>
      </c>
      <c r="W40" s="12">
        <v>68445.679999999993</v>
      </c>
      <c r="X40" s="12">
        <v>0.28000000000000003</v>
      </c>
      <c r="Y40" s="12">
        <v>68072.91</v>
      </c>
      <c r="Z40" s="12">
        <v>0.3</v>
      </c>
      <c r="AA40" s="55">
        <f t="shared" si="1"/>
        <v>885977.50166235899</v>
      </c>
    </row>
    <row r="41" spans="2:27" ht="16" x14ac:dyDescent="0.2">
      <c r="B41" s="44" t="s">
        <v>12</v>
      </c>
      <c r="C41" s="53">
        <v>9880.99</v>
      </c>
      <c r="D41" s="36">
        <f>C41/C43</f>
        <v>4.0685513927869694E-4</v>
      </c>
      <c r="E41" s="9">
        <v>3257.73</v>
      </c>
      <c r="F41" s="45">
        <v>1E-4</v>
      </c>
      <c r="G41" s="9">
        <v>3137.93</v>
      </c>
      <c r="H41" s="46">
        <v>1E-4</v>
      </c>
      <c r="I41" s="9">
        <v>8143.32</v>
      </c>
      <c r="J41" s="46">
        <f>I41/I43</f>
        <v>3.30402101307248E-4</v>
      </c>
      <c r="K41" s="9">
        <v>1060</v>
      </c>
      <c r="L41" s="46">
        <v>0</v>
      </c>
      <c r="M41" s="9">
        <v>3364.35</v>
      </c>
      <c r="N41" s="46">
        <v>2.0000000000000001E-4</v>
      </c>
      <c r="O41" s="9">
        <v>22669.200000000001</v>
      </c>
      <c r="P41" s="46">
        <v>1E-3</v>
      </c>
      <c r="Q41" s="9">
        <v>5258.41</v>
      </c>
      <c r="R41" s="46">
        <v>2.0000000000000001E-4</v>
      </c>
      <c r="S41" s="9">
        <v>5775.81</v>
      </c>
      <c r="T41" s="46">
        <v>2.9999999999999997E-4</v>
      </c>
      <c r="U41" s="9">
        <v>2991.06</v>
      </c>
      <c r="V41" s="12">
        <f>U41/U43</f>
        <v>1.4018657508357848E-4</v>
      </c>
      <c r="W41" s="12">
        <v>1066</v>
      </c>
      <c r="X41" s="12">
        <v>0</v>
      </c>
      <c r="Y41" s="12">
        <v>2769.31</v>
      </c>
      <c r="Z41" s="12">
        <v>0.01</v>
      </c>
      <c r="AA41" s="55">
        <f t="shared" si="1"/>
        <v>69374.11</v>
      </c>
    </row>
    <row r="42" spans="2:27" ht="16" x14ac:dyDescent="0.2">
      <c r="B42" s="44" t="s">
        <v>17</v>
      </c>
      <c r="C42" s="53">
        <v>5024.2</v>
      </c>
      <c r="D42" s="36">
        <f>C42/C43</f>
        <v>2.0687416855639254E-4</v>
      </c>
      <c r="E42" s="9">
        <v>1345.48</v>
      </c>
      <c r="F42" s="56">
        <v>1E-4</v>
      </c>
      <c r="G42" s="9">
        <v>1125.49</v>
      </c>
      <c r="H42" s="46">
        <v>0</v>
      </c>
      <c r="I42" s="9">
        <v>2831.91</v>
      </c>
      <c r="J42" s="46">
        <f>I42/I43</f>
        <v>1.149001899364152E-4</v>
      </c>
      <c r="K42" s="9">
        <v>2115.1999999999998</v>
      </c>
      <c r="L42" s="46">
        <v>1E-4</v>
      </c>
      <c r="M42" s="9">
        <v>828.7</v>
      </c>
      <c r="N42" s="46">
        <v>0</v>
      </c>
      <c r="O42" s="9">
        <v>1893</v>
      </c>
      <c r="P42" s="46">
        <v>1E-4</v>
      </c>
      <c r="Q42" s="9">
        <v>80</v>
      </c>
      <c r="R42" s="46">
        <v>0</v>
      </c>
      <c r="S42" s="9">
        <v>1104.7</v>
      </c>
      <c r="T42" s="46">
        <v>0</v>
      </c>
      <c r="U42" s="9">
        <v>620</v>
      </c>
      <c r="V42" s="12">
        <f>U42/U43</f>
        <v>2.9058486473630976E-5</v>
      </c>
      <c r="W42" s="12">
        <v>1643.73</v>
      </c>
      <c r="X42" s="12">
        <v>0.01</v>
      </c>
      <c r="Y42" s="12">
        <v>1600</v>
      </c>
      <c r="Z42" s="12">
        <v>0.01</v>
      </c>
      <c r="AA42" s="55">
        <f t="shared" si="1"/>
        <v>20212.41</v>
      </c>
    </row>
    <row r="43" spans="2:27" ht="16" x14ac:dyDescent="0.2">
      <c r="B43" s="7" t="s">
        <v>20</v>
      </c>
      <c r="C43" s="55">
        <f>SUM(C27:C42)</f>
        <v>24286260.749999996</v>
      </c>
      <c r="D43" s="81">
        <v>1</v>
      </c>
      <c r="E43" s="55">
        <f>SUM(E27:E42)</f>
        <v>23492601.119999997</v>
      </c>
      <c r="F43" s="81">
        <v>1</v>
      </c>
      <c r="G43" s="55">
        <f>SUM(G27:G42)</f>
        <v>26462130.560000002</v>
      </c>
      <c r="H43" s="57">
        <v>1</v>
      </c>
      <c r="I43" s="55">
        <f>SUM(I27:I42)</f>
        <v>24646695.550000004</v>
      </c>
      <c r="J43" s="57">
        <f>SUM(J27:J42)</f>
        <v>0.99999999999999989</v>
      </c>
      <c r="K43" s="55">
        <f>SUM(K27:K42)</f>
        <v>22105215.920000006</v>
      </c>
      <c r="L43" s="57">
        <v>1</v>
      </c>
      <c r="M43" s="55">
        <f>SUM(M27:M42)</f>
        <v>22177025.590000004</v>
      </c>
      <c r="N43" s="57">
        <f>SUM(N27:N42)</f>
        <v>1.0001</v>
      </c>
      <c r="O43" s="55">
        <f>SUM(O27:O42)</f>
        <v>21696649.499999996</v>
      </c>
      <c r="P43" s="57">
        <v>1</v>
      </c>
      <c r="Q43" s="55">
        <f>SUM(Q27:Q42)</f>
        <v>22093791.879999995</v>
      </c>
      <c r="R43" s="57">
        <v>1</v>
      </c>
      <c r="S43" s="55">
        <f>SUM(S27:S42)</f>
        <v>22478694.670000002</v>
      </c>
      <c r="T43" s="57">
        <v>1</v>
      </c>
      <c r="U43" s="55">
        <f>SUM(U27:U42)</f>
        <v>21336279.870000005</v>
      </c>
      <c r="V43" s="55">
        <v>100</v>
      </c>
      <c r="W43" s="55">
        <f>SUM(W27:W42)</f>
        <v>24786094.410000011</v>
      </c>
      <c r="X43" s="82">
        <v>100</v>
      </c>
      <c r="Y43" s="55">
        <f>SUM(Y27:Y42)</f>
        <v>22642983.559999999</v>
      </c>
      <c r="Z43" s="82">
        <v>100</v>
      </c>
      <c r="AA43" s="55">
        <f>C43+E43+G43+I43+K43+M43+O43+Q43+S43+U43+W43+Y43</f>
        <v>278204423.38000005</v>
      </c>
    </row>
    <row r="44" spans="2:27" ht="26" x14ac:dyDescent="0.3">
      <c r="B44" s="58" t="s">
        <v>24</v>
      </c>
      <c r="C44" s="59">
        <v>57233</v>
      </c>
      <c r="D44" s="83"/>
      <c r="E44" s="9">
        <v>55425</v>
      </c>
      <c r="F44" s="83"/>
      <c r="G44" s="59">
        <v>64719</v>
      </c>
      <c r="H44" s="60"/>
      <c r="I44" s="59">
        <v>57702</v>
      </c>
      <c r="J44" s="61"/>
      <c r="K44" s="59">
        <v>53549</v>
      </c>
      <c r="L44" s="62"/>
      <c r="M44" s="59">
        <v>55045</v>
      </c>
      <c r="N44" s="62"/>
      <c r="O44" s="59">
        <v>53034</v>
      </c>
      <c r="P44" s="62"/>
      <c r="Q44" s="59">
        <v>54348</v>
      </c>
      <c r="R44" s="62"/>
      <c r="S44" s="59">
        <v>56335</v>
      </c>
      <c r="T44" s="62"/>
      <c r="U44" s="59">
        <v>52875</v>
      </c>
      <c r="V44" s="60"/>
      <c r="W44" s="60">
        <v>60691</v>
      </c>
      <c r="X44" s="60"/>
      <c r="Y44" s="60">
        <v>56277</v>
      </c>
      <c r="Z44" s="60"/>
      <c r="AA44" s="84">
        <f>C44+E44+G44+I44+K44+M44+O44+Q44+S44+U44+W44+Y44</f>
        <v>677233</v>
      </c>
    </row>
    <row r="45" spans="2:27" ht="26" x14ac:dyDescent="0.3">
      <c r="B45" s="19" t="s">
        <v>22</v>
      </c>
      <c r="C45" s="85">
        <f>C43/C44</f>
        <v>424.34016651232673</v>
      </c>
      <c r="D45" s="85"/>
      <c r="E45" s="85">
        <f>E43/E44</f>
        <v>423.86289797022999</v>
      </c>
      <c r="F45" s="86"/>
      <c r="G45" s="85">
        <f>G43/G44</f>
        <v>408.87730898190642</v>
      </c>
      <c r="H45" s="87"/>
      <c r="I45" s="85">
        <v>428.05</v>
      </c>
      <c r="J45" s="61"/>
      <c r="K45" s="85">
        <f>K43/K44</f>
        <v>412.80352424881892</v>
      </c>
      <c r="L45" s="62"/>
      <c r="M45" s="85">
        <f>M43/M44</f>
        <v>402.88901062766831</v>
      </c>
      <c r="N45" s="62"/>
      <c r="O45" s="85">
        <f>O43/O44</f>
        <v>409.10829845005082</v>
      </c>
      <c r="P45" s="62"/>
      <c r="Q45" s="85">
        <f>Q43/Q44</f>
        <v>406.52446971369682</v>
      </c>
      <c r="R45" s="62"/>
      <c r="S45" s="85">
        <f>S43/S44</f>
        <v>399.01827762492235</v>
      </c>
      <c r="T45" s="62"/>
      <c r="U45" s="85">
        <f>U43/U44</f>
        <v>403.52302354609935</v>
      </c>
      <c r="V45" s="88"/>
      <c r="W45" s="88">
        <f>W43/W44</f>
        <v>408.39818770493173</v>
      </c>
      <c r="X45" s="88"/>
      <c r="Y45" s="88">
        <f>Y43/Y44</f>
        <v>402.34880253034095</v>
      </c>
      <c r="Z45" s="88"/>
      <c r="AA45" s="88">
        <f>AA43/AA44</f>
        <v>410.7957281762703</v>
      </c>
    </row>
  </sheetData>
  <mergeCells count="2">
    <mergeCell ref="B2:AA2"/>
    <mergeCell ref="B25:A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F373-6366-214C-ADA3-2298D798DE3D}">
  <dimension ref="B2:Z45"/>
  <sheetViews>
    <sheetView topLeftCell="S16" zoomScale="95" zoomScaleNormal="95" workbookViewId="0">
      <selection activeCell="S37" sqref="S37"/>
    </sheetView>
  </sheetViews>
  <sheetFormatPr baseColWidth="10" defaultColWidth="8.83203125" defaultRowHeight="15" x14ac:dyDescent="0.2"/>
  <cols>
    <col min="1" max="1" width="8.83203125" customWidth="1"/>
    <col min="2" max="2" width="35" bestFit="1" customWidth="1"/>
    <col min="3" max="3" width="15.5" bestFit="1" customWidth="1"/>
    <col min="4" max="4" width="8.83203125" customWidth="1"/>
    <col min="5" max="6" width="15.5" bestFit="1" customWidth="1"/>
    <col min="7" max="7" width="8.83203125" customWidth="1"/>
    <col min="8" max="8" width="15.5" bestFit="1" customWidth="1"/>
    <col min="9" max="9" width="8.83203125" customWidth="1"/>
    <col min="10" max="10" width="15.5" bestFit="1" customWidth="1"/>
    <col min="11" max="11" width="8.83203125" customWidth="1"/>
    <col min="12" max="12" width="15.5" bestFit="1" customWidth="1"/>
    <col min="13" max="13" width="8.83203125" customWidth="1"/>
    <col min="14" max="14" width="15.5" bestFit="1" customWidth="1"/>
    <col min="15" max="15" width="8.83203125" customWidth="1"/>
    <col min="16" max="16" width="15.5" bestFit="1" customWidth="1"/>
    <col min="17" max="17" width="8.83203125" customWidth="1"/>
    <col min="18" max="18" width="15.5" bestFit="1" customWidth="1"/>
    <col min="19" max="19" width="8.83203125" customWidth="1"/>
    <col min="20" max="20" width="15.5" bestFit="1" customWidth="1"/>
    <col min="21" max="21" width="8.83203125" customWidth="1"/>
    <col min="22" max="22" width="15.5" bestFit="1" customWidth="1"/>
    <col min="23" max="23" width="8.83203125" customWidth="1"/>
    <col min="24" max="24" width="16" bestFit="1" customWidth="1"/>
    <col min="25" max="25" width="8.83203125" customWidth="1"/>
    <col min="26" max="26" width="21.5" bestFit="1" customWidth="1"/>
    <col min="258" max="258" width="35" bestFit="1" customWidth="1"/>
    <col min="259" max="259" width="15.5" bestFit="1" customWidth="1"/>
    <col min="261" max="262" width="15.5" bestFit="1" customWidth="1"/>
    <col min="264" max="264" width="15.5" bestFit="1" customWidth="1"/>
    <col min="266" max="266" width="15.5" bestFit="1" customWidth="1"/>
    <col min="268" max="268" width="15.5" bestFit="1" customWidth="1"/>
    <col min="270" max="270" width="15.5" bestFit="1" customWidth="1"/>
    <col min="272" max="272" width="15.5" bestFit="1" customWidth="1"/>
    <col min="274" max="274" width="15.5" bestFit="1" customWidth="1"/>
    <col min="276" max="276" width="15.5" bestFit="1" customWidth="1"/>
    <col min="278" max="278" width="15.5" bestFit="1" customWidth="1"/>
    <col min="280" max="280" width="16" bestFit="1" customWidth="1"/>
    <col min="282" max="282" width="21.5" bestFit="1" customWidth="1"/>
    <col min="514" max="514" width="35" bestFit="1" customWidth="1"/>
    <col min="515" max="515" width="15.5" bestFit="1" customWidth="1"/>
    <col min="517" max="518" width="15.5" bestFit="1" customWidth="1"/>
    <col min="520" max="520" width="15.5" bestFit="1" customWidth="1"/>
    <col min="522" max="522" width="15.5" bestFit="1" customWidth="1"/>
    <col min="524" max="524" width="15.5" bestFit="1" customWidth="1"/>
    <col min="526" max="526" width="15.5" bestFit="1" customWidth="1"/>
    <col min="528" max="528" width="15.5" bestFit="1" customWidth="1"/>
    <col min="530" max="530" width="15.5" bestFit="1" customWidth="1"/>
    <col min="532" max="532" width="15.5" bestFit="1" customWidth="1"/>
    <col min="534" max="534" width="15.5" bestFit="1" customWidth="1"/>
    <col min="536" max="536" width="16" bestFit="1" customWidth="1"/>
    <col min="538" max="538" width="21.5" bestFit="1" customWidth="1"/>
    <col min="770" max="770" width="35" bestFit="1" customWidth="1"/>
    <col min="771" max="771" width="15.5" bestFit="1" customWidth="1"/>
    <col min="773" max="774" width="15.5" bestFit="1" customWidth="1"/>
    <col min="776" max="776" width="15.5" bestFit="1" customWidth="1"/>
    <col min="778" max="778" width="15.5" bestFit="1" customWidth="1"/>
    <col min="780" max="780" width="15.5" bestFit="1" customWidth="1"/>
    <col min="782" max="782" width="15.5" bestFit="1" customWidth="1"/>
    <col min="784" max="784" width="15.5" bestFit="1" customWidth="1"/>
    <col min="786" max="786" width="15.5" bestFit="1" customWidth="1"/>
    <col min="788" max="788" width="15.5" bestFit="1" customWidth="1"/>
    <col min="790" max="790" width="15.5" bestFit="1" customWidth="1"/>
    <col min="792" max="792" width="16" bestFit="1" customWidth="1"/>
    <col min="794" max="794" width="21.5" bestFit="1" customWidth="1"/>
    <col min="1026" max="1026" width="35" bestFit="1" customWidth="1"/>
    <col min="1027" max="1027" width="15.5" bestFit="1" customWidth="1"/>
    <col min="1029" max="1030" width="15.5" bestFit="1" customWidth="1"/>
    <col min="1032" max="1032" width="15.5" bestFit="1" customWidth="1"/>
    <col min="1034" max="1034" width="15.5" bestFit="1" customWidth="1"/>
    <col min="1036" max="1036" width="15.5" bestFit="1" customWidth="1"/>
    <col min="1038" max="1038" width="15.5" bestFit="1" customWidth="1"/>
    <col min="1040" max="1040" width="15.5" bestFit="1" customWidth="1"/>
    <col min="1042" max="1042" width="15.5" bestFit="1" customWidth="1"/>
    <col min="1044" max="1044" width="15.5" bestFit="1" customWidth="1"/>
    <col min="1046" max="1046" width="15.5" bestFit="1" customWidth="1"/>
    <col min="1048" max="1048" width="16" bestFit="1" customWidth="1"/>
    <col min="1050" max="1050" width="21.5" bestFit="1" customWidth="1"/>
    <col min="1282" max="1282" width="35" bestFit="1" customWidth="1"/>
    <col min="1283" max="1283" width="15.5" bestFit="1" customWidth="1"/>
    <col min="1285" max="1286" width="15.5" bestFit="1" customWidth="1"/>
    <col min="1288" max="1288" width="15.5" bestFit="1" customWidth="1"/>
    <col min="1290" max="1290" width="15.5" bestFit="1" customWidth="1"/>
    <col min="1292" max="1292" width="15.5" bestFit="1" customWidth="1"/>
    <col min="1294" max="1294" width="15.5" bestFit="1" customWidth="1"/>
    <col min="1296" max="1296" width="15.5" bestFit="1" customWidth="1"/>
    <col min="1298" max="1298" width="15.5" bestFit="1" customWidth="1"/>
    <col min="1300" max="1300" width="15.5" bestFit="1" customWidth="1"/>
    <col min="1302" max="1302" width="15.5" bestFit="1" customWidth="1"/>
    <col min="1304" max="1304" width="16" bestFit="1" customWidth="1"/>
    <col min="1306" max="1306" width="21.5" bestFit="1" customWidth="1"/>
    <col min="1538" max="1538" width="35" bestFit="1" customWidth="1"/>
    <col min="1539" max="1539" width="15.5" bestFit="1" customWidth="1"/>
    <col min="1541" max="1542" width="15.5" bestFit="1" customWidth="1"/>
    <col min="1544" max="1544" width="15.5" bestFit="1" customWidth="1"/>
    <col min="1546" max="1546" width="15.5" bestFit="1" customWidth="1"/>
    <col min="1548" max="1548" width="15.5" bestFit="1" customWidth="1"/>
    <col min="1550" max="1550" width="15.5" bestFit="1" customWidth="1"/>
    <col min="1552" max="1552" width="15.5" bestFit="1" customWidth="1"/>
    <col min="1554" max="1554" width="15.5" bestFit="1" customWidth="1"/>
    <col min="1556" max="1556" width="15.5" bestFit="1" customWidth="1"/>
    <col min="1558" max="1558" width="15.5" bestFit="1" customWidth="1"/>
    <col min="1560" max="1560" width="16" bestFit="1" customWidth="1"/>
    <col min="1562" max="1562" width="21.5" bestFit="1" customWidth="1"/>
    <col min="1794" max="1794" width="35" bestFit="1" customWidth="1"/>
    <col min="1795" max="1795" width="15.5" bestFit="1" customWidth="1"/>
    <col min="1797" max="1798" width="15.5" bestFit="1" customWidth="1"/>
    <col min="1800" max="1800" width="15.5" bestFit="1" customWidth="1"/>
    <col min="1802" max="1802" width="15.5" bestFit="1" customWidth="1"/>
    <col min="1804" max="1804" width="15.5" bestFit="1" customWidth="1"/>
    <col min="1806" max="1806" width="15.5" bestFit="1" customWidth="1"/>
    <col min="1808" max="1808" width="15.5" bestFit="1" customWidth="1"/>
    <col min="1810" max="1810" width="15.5" bestFit="1" customWidth="1"/>
    <col min="1812" max="1812" width="15.5" bestFit="1" customWidth="1"/>
    <col min="1814" max="1814" width="15.5" bestFit="1" customWidth="1"/>
    <col min="1816" max="1816" width="16" bestFit="1" customWidth="1"/>
    <col min="1818" max="1818" width="21.5" bestFit="1" customWidth="1"/>
    <col min="2050" max="2050" width="35" bestFit="1" customWidth="1"/>
    <col min="2051" max="2051" width="15.5" bestFit="1" customWidth="1"/>
    <col min="2053" max="2054" width="15.5" bestFit="1" customWidth="1"/>
    <col min="2056" max="2056" width="15.5" bestFit="1" customWidth="1"/>
    <col min="2058" max="2058" width="15.5" bestFit="1" customWidth="1"/>
    <col min="2060" max="2060" width="15.5" bestFit="1" customWidth="1"/>
    <col min="2062" max="2062" width="15.5" bestFit="1" customWidth="1"/>
    <col min="2064" max="2064" width="15.5" bestFit="1" customWidth="1"/>
    <col min="2066" max="2066" width="15.5" bestFit="1" customWidth="1"/>
    <col min="2068" max="2068" width="15.5" bestFit="1" customWidth="1"/>
    <col min="2070" max="2070" width="15.5" bestFit="1" customWidth="1"/>
    <col min="2072" max="2072" width="16" bestFit="1" customWidth="1"/>
    <col min="2074" max="2074" width="21.5" bestFit="1" customWidth="1"/>
    <col min="2306" max="2306" width="35" bestFit="1" customWidth="1"/>
    <col min="2307" max="2307" width="15.5" bestFit="1" customWidth="1"/>
    <col min="2309" max="2310" width="15.5" bestFit="1" customWidth="1"/>
    <col min="2312" max="2312" width="15.5" bestFit="1" customWidth="1"/>
    <col min="2314" max="2314" width="15.5" bestFit="1" customWidth="1"/>
    <col min="2316" max="2316" width="15.5" bestFit="1" customWidth="1"/>
    <col min="2318" max="2318" width="15.5" bestFit="1" customWidth="1"/>
    <col min="2320" max="2320" width="15.5" bestFit="1" customWidth="1"/>
    <col min="2322" max="2322" width="15.5" bestFit="1" customWidth="1"/>
    <col min="2324" max="2324" width="15.5" bestFit="1" customWidth="1"/>
    <col min="2326" max="2326" width="15.5" bestFit="1" customWidth="1"/>
    <col min="2328" max="2328" width="16" bestFit="1" customWidth="1"/>
    <col min="2330" max="2330" width="21.5" bestFit="1" customWidth="1"/>
    <col min="2562" max="2562" width="35" bestFit="1" customWidth="1"/>
    <col min="2563" max="2563" width="15.5" bestFit="1" customWidth="1"/>
    <col min="2565" max="2566" width="15.5" bestFit="1" customWidth="1"/>
    <col min="2568" max="2568" width="15.5" bestFit="1" customWidth="1"/>
    <col min="2570" max="2570" width="15.5" bestFit="1" customWidth="1"/>
    <col min="2572" max="2572" width="15.5" bestFit="1" customWidth="1"/>
    <col min="2574" max="2574" width="15.5" bestFit="1" customWidth="1"/>
    <col min="2576" max="2576" width="15.5" bestFit="1" customWidth="1"/>
    <col min="2578" max="2578" width="15.5" bestFit="1" customWidth="1"/>
    <col min="2580" max="2580" width="15.5" bestFit="1" customWidth="1"/>
    <col min="2582" max="2582" width="15.5" bestFit="1" customWidth="1"/>
    <col min="2584" max="2584" width="16" bestFit="1" customWidth="1"/>
    <col min="2586" max="2586" width="21.5" bestFit="1" customWidth="1"/>
    <col min="2818" max="2818" width="35" bestFit="1" customWidth="1"/>
    <col min="2819" max="2819" width="15.5" bestFit="1" customWidth="1"/>
    <col min="2821" max="2822" width="15.5" bestFit="1" customWidth="1"/>
    <col min="2824" max="2824" width="15.5" bestFit="1" customWidth="1"/>
    <col min="2826" max="2826" width="15.5" bestFit="1" customWidth="1"/>
    <col min="2828" max="2828" width="15.5" bestFit="1" customWidth="1"/>
    <col min="2830" max="2830" width="15.5" bestFit="1" customWidth="1"/>
    <col min="2832" max="2832" width="15.5" bestFit="1" customWidth="1"/>
    <col min="2834" max="2834" width="15.5" bestFit="1" customWidth="1"/>
    <col min="2836" max="2836" width="15.5" bestFit="1" customWidth="1"/>
    <col min="2838" max="2838" width="15.5" bestFit="1" customWidth="1"/>
    <col min="2840" max="2840" width="16" bestFit="1" customWidth="1"/>
    <col min="2842" max="2842" width="21.5" bestFit="1" customWidth="1"/>
    <col min="3074" max="3074" width="35" bestFit="1" customWidth="1"/>
    <col min="3075" max="3075" width="15.5" bestFit="1" customWidth="1"/>
    <col min="3077" max="3078" width="15.5" bestFit="1" customWidth="1"/>
    <col min="3080" max="3080" width="15.5" bestFit="1" customWidth="1"/>
    <col min="3082" max="3082" width="15.5" bestFit="1" customWidth="1"/>
    <col min="3084" max="3084" width="15.5" bestFit="1" customWidth="1"/>
    <col min="3086" max="3086" width="15.5" bestFit="1" customWidth="1"/>
    <col min="3088" max="3088" width="15.5" bestFit="1" customWidth="1"/>
    <col min="3090" max="3090" width="15.5" bestFit="1" customWidth="1"/>
    <col min="3092" max="3092" width="15.5" bestFit="1" customWidth="1"/>
    <col min="3094" max="3094" width="15.5" bestFit="1" customWidth="1"/>
    <col min="3096" max="3096" width="16" bestFit="1" customWidth="1"/>
    <col min="3098" max="3098" width="21.5" bestFit="1" customWidth="1"/>
    <col min="3330" max="3330" width="35" bestFit="1" customWidth="1"/>
    <col min="3331" max="3331" width="15.5" bestFit="1" customWidth="1"/>
    <col min="3333" max="3334" width="15.5" bestFit="1" customWidth="1"/>
    <col min="3336" max="3336" width="15.5" bestFit="1" customWidth="1"/>
    <col min="3338" max="3338" width="15.5" bestFit="1" customWidth="1"/>
    <col min="3340" max="3340" width="15.5" bestFit="1" customWidth="1"/>
    <col min="3342" max="3342" width="15.5" bestFit="1" customWidth="1"/>
    <col min="3344" max="3344" width="15.5" bestFit="1" customWidth="1"/>
    <col min="3346" max="3346" width="15.5" bestFit="1" customWidth="1"/>
    <col min="3348" max="3348" width="15.5" bestFit="1" customWidth="1"/>
    <col min="3350" max="3350" width="15.5" bestFit="1" customWidth="1"/>
    <col min="3352" max="3352" width="16" bestFit="1" customWidth="1"/>
    <col min="3354" max="3354" width="21.5" bestFit="1" customWidth="1"/>
    <col min="3586" max="3586" width="35" bestFit="1" customWidth="1"/>
    <col min="3587" max="3587" width="15.5" bestFit="1" customWidth="1"/>
    <col min="3589" max="3590" width="15.5" bestFit="1" customWidth="1"/>
    <col min="3592" max="3592" width="15.5" bestFit="1" customWidth="1"/>
    <col min="3594" max="3594" width="15.5" bestFit="1" customWidth="1"/>
    <col min="3596" max="3596" width="15.5" bestFit="1" customWidth="1"/>
    <col min="3598" max="3598" width="15.5" bestFit="1" customWidth="1"/>
    <col min="3600" max="3600" width="15.5" bestFit="1" customWidth="1"/>
    <col min="3602" max="3602" width="15.5" bestFit="1" customWidth="1"/>
    <col min="3604" max="3604" width="15.5" bestFit="1" customWidth="1"/>
    <col min="3606" max="3606" width="15.5" bestFit="1" customWidth="1"/>
    <col min="3608" max="3608" width="16" bestFit="1" customWidth="1"/>
    <col min="3610" max="3610" width="21.5" bestFit="1" customWidth="1"/>
    <col min="3842" max="3842" width="35" bestFit="1" customWidth="1"/>
    <col min="3843" max="3843" width="15.5" bestFit="1" customWidth="1"/>
    <col min="3845" max="3846" width="15.5" bestFit="1" customWidth="1"/>
    <col min="3848" max="3848" width="15.5" bestFit="1" customWidth="1"/>
    <col min="3850" max="3850" width="15.5" bestFit="1" customWidth="1"/>
    <col min="3852" max="3852" width="15.5" bestFit="1" customWidth="1"/>
    <col min="3854" max="3854" width="15.5" bestFit="1" customWidth="1"/>
    <col min="3856" max="3856" width="15.5" bestFit="1" customWidth="1"/>
    <col min="3858" max="3858" width="15.5" bestFit="1" customWidth="1"/>
    <col min="3860" max="3860" width="15.5" bestFit="1" customWidth="1"/>
    <col min="3862" max="3862" width="15.5" bestFit="1" customWidth="1"/>
    <col min="3864" max="3864" width="16" bestFit="1" customWidth="1"/>
    <col min="3866" max="3866" width="21.5" bestFit="1" customWidth="1"/>
    <col min="4098" max="4098" width="35" bestFit="1" customWidth="1"/>
    <col min="4099" max="4099" width="15.5" bestFit="1" customWidth="1"/>
    <col min="4101" max="4102" width="15.5" bestFit="1" customWidth="1"/>
    <col min="4104" max="4104" width="15.5" bestFit="1" customWidth="1"/>
    <col min="4106" max="4106" width="15.5" bestFit="1" customWidth="1"/>
    <col min="4108" max="4108" width="15.5" bestFit="1" customWidth="1"/>
    <col min="4110" max="4110" width="15.5" bestFit="1" customWidth="1"/>
    <col min="4112" max="4112" width="15.5" bestFit="1" customWidth="1"/>
    <col min="4114" max="4114" width="15.5" bestFit="1" customWidth="1"/>
    <col min="4116" max="4116" width="15.5" bestFit="1" customWidth="1"/>
    <col min="4118" max="4118" width="15.5" bestFit="1" customWidth="1"/>
    <col min="4120" max="4120" width="16" bestFit="1" customWidth="1"/>
    <col min="4122" max="4122" width="21.5" bestFit="1" customWidth="1"/>
    <col min="4354" max="4354" width="35" bestFit="1" customWidth="1"/>
    <col min="4355" max="4355" width="15.5" bestFit="1" customWidth="1"/>
    <col min="4357" max="4358" width="15.5" bestFit="1" customWidth="1"/>
    <col min="4360" max="4360" width="15.5" bestFit="1" customWidth="1"/>
    <col min="4362" max="4362" width="15.5" bestFit="1" customWidth="1"/>
    <col min="4364" max="4364" width="15.5" bestFit="1" customWidth="1"/>
    <col min="4366" max="4366" width="15.5" bestFit="1" customWidth="1"/>
    <col min="4368" max="4368" width="15.5" bestFit="1" customWidth="1"/>
    <col min="4370" max="4370" width="15.5" bestFit="1" customWidth="1"/>
    <col min="4372" max="4372" width="15.5" bestFit="1" customWidth="1"/>
    <col min="4374" max="4374" width="15.5" bestFit="1" customWidth="1"/>
    <col min="4376" max="4376" width="16" bestFit="1" customWidth="1"/>
    <col min="4378" max="4378" width="21.5" bestFit="1" customWidth="1"/>
    <col min="4610" max="4610" width="35" bestFit="1" customWidth="1"/>
    <col min="4611" max="4611" width="15.5" bestFit="1" customWidth="1"/>
    <col min="4613" max="4614" width="15.5" bestFit="1" customWidth="1"/>
    <col min="4616" max="4616" width="15.5" bestFit="1" customWidth="1"/>
    <col min="4618" max="4618" width="15.5" bestFit="1" customWidth="1"/>
    <col min="4620" max="4620" width="15.5" bestFit="1" customWidth="1"/>
    <col min="4622" max="4622" width="15.5" bestFit="1" customWidth="1"/>
    <col min="4624" max="4624" width="15.5" bestFit="1" customWidth="1"/>
    <col min="4626" max="4626" width="15.5" bestFit="1" customWidth="1"/>
    <col min="4628" max="4628" width="15.5" bestFit="1" customWidth="1"/>
    <col min="4630" max="4630" width="15.5" bestFit="1" customWidth="1"/>
    <col min="4632" max="4632" width="16" bestFit="1" customWidth="1"/>
    <col min="4634" max="4634" width="21.5" bestFit="1" customWidth="1"/>
    <col min="4866" max="4866" width="35" bestFit="1" customWidth="1"/>
    <col min="4867" max="4867" width="15.5" bestFit="1" customWidth="1"/>
    <col min="4869" max="4870" width="15.5" bestFit="1" customWidth="1"/>
    <col min="4872" max="4872" width="15.5" bestFit="1" customWidth="1"/>
    <col min="4874" max="4874" width="15.5" bestFit="1" customWidth="1"/>
    <col min="4876" max="4876" width="15.5" bestFit="1" customWidth="1"/>
    <col min="4878" max="4878" width="15.5" bestFit="1" customWidth="1"/>
    <col min="4880" max="4880" width="15.5" bestFit="1" customWidth="1"/>
    <col min="4882" max="4882" width="15.5" bestFit="1" customWidth="1"/>
    <col min="4884" max="4884" width="15.5" bestFit="1" customWidth="1"/>
    <col min="4886" max="4886" width="15.5" bestFit="1" customWidth="1"/>
    <col min="4888" max="4888" width="16" bestFit="1" customWidth="1"/>
    <col min="4890" max="4890" width="21.5" bestFit="1" customWidth="1"/>
    <col min="5122" max="5122" width="35" bestFit="1" customWidth="1"/>
    <col min="5123" max="5123" width="15.5" bestFit="1" customWidth="1"/>
    <col min="5125" max="5126" width="15.5" bestFit="1" customWidth="1"/>
    <col min="5128" max="5128" width="15.5" bestFit="1" customWidth="1"/>
    <col min="5130" max="5130" width="15.5" bestFit="1" customWidth="1"/>
    <col min="5132" max="5132" width="15.5" bestFit="1" customWidth="1"/>
    <col min="5134" max="5134" width="15.5" bestFit="1" customWidth="1"/>
    <col min="5136" max="5136" width="15.5" bestFit="1" customWidth="1"/>
    <col min="5138" max="5138" width="15.5" bestFit="1" customWidth="1"/>
    <col min="5140" max="5140" width="15.5" bestFit="1" customWidth="1"/>
    <col min="5142" max="5142" width="15.5" bestFit="1" customWidth="1"/>
    <col min="5144" max="5144" width="16" bestFit="1" customWidth="1"/>
    <col min="5146" max="5146" width="21.5" bestFit="1" customWidth="1"/>
    <col min="5378" max="5378" width="35" bestFit="1" customWidth="1"/>
    <col min="5379" max="5379" width="15.5" bestFit="1" customWidth="1"/>
    <col min="5381" max="5382" width="15.5" bestFit="1" customWidth="1"/>
    <col min="5384" max="5384" width="15.5" bestFit="1" customWidth="1"/>
    <col min="5386" max="5386" width="15.5" bestFit="1" customWidth="1"/>
    <col min="5388" max="5388" width="15.5" bestFit="1" customWidth="1"/>
    <col min="5390" max="5390" width="15.5" bestFit="1" customWidth="1"/>
    <col min="5392" max="5392" width="15.5" bestFit="1" customWidth="1"/>
    <col min="5394" max="5394" width="15.5" bestFit="1" customWidth="1"/>
    <col min="5396" max="5396" width="15.5" bestFit="1" customWidth="1"/>
    <col min="5398" max="5398" width="15.5" bestFit="1" customWidth="1"/>
    <col min="5400" max="5400" width="16" bestFit="1" customWidth="1"/>
    <col min="5402" max="5402" width="21.5" bestFit="1" customWidth="1"/>
    <col min="5634" max="5634" width="35" bestFit="1" customWidth="1"/>
    <col min="5635" max="5635" width="15.5" bestFit="1" customWidth="1"/>
    <col min="5637" max="5638" width="15.5" bestFit="1" customWidth="1"/>
    <col min="5640" max="5640" width="15.5" bestFit="1" customWidth="1"/>
    <col min="5642" max="5642" width="15.5" bestFit="1" customWidth="1"/>
    <col min="5644" max="5644" width="15.5" bestFit="1" customWidth="1"/>
    <col min="5646" max="5646" width="15.5" bestFit="1" customWidth="1"/>
    <col min="5648" max="5648" width="15.5" bestFit="1" customWidth="1"/>
    <col min="5650" max="5650" width="15.5" bestFit="1" customWidth="1"/>
    <col min="5652" max="5652" width="15.5" bestFit="1" customWidth="1"/>
    <col min="5654" max="5654" width="15.5" bestFit="1" customWidth="1"/>
    <col min="5656" max="5656" width="16" bestFit="1" customWidth="1"/>
    <col min="5658" max="5658" width="21.5" bestFit="1" customWidth="1"/>
    <col min="5890" max="5890" width="35" bestFit="1" customWidth="1"/>
    <col min="5891" max="5891" width="15.5" bestFit="1" customWidth="1"/>
    <col min="5893" max="5894" width="15.5" bestFit="1" customWidth="1"/>
    <col min="5896" max="5896" width="15.5" bestFit="1" customWidth="1"/>
    <col min="5898" max="5898" width="15.5" bestFit="1" customWidth="1"/>
    <col min="5900" max="5900" width="15.5" bestFit="1" customWidth="1"/>
    <col min="5902" max="5902" width="15.5" bestFit="1" customWidth="1"/>
    <col min="5904" max="5904" width="15.5" bestFit="1" customWidth="1"/>
    <col min="5906" max="5906" width="15.5" bestFit="1" customWidth="1"/>
    <col min="5908" max="5908" width="15.5" bestFit="1" customWidth="1"/>
    <col min="5910" max="5910" width="15.5" bestFit="1" customWidth="1"/>
    <col min="5912" max="5912" width="16" bestFit="1" customWidth="1"/>
    <col min="5914" max="5914" width="21.5" bestFit="1" customWidth="1"/>
    <col min="6146" max="6146" width="35" bestFit="1" customWidth="1"/>
    <col min="6147" max="6147" width="15.5" bestFit="1" customWidth="1"/>
    <col min="6149" max="6150" width="15.5" bestFit="1" customWidth="1"/>
    <col min="6152" max="6152" width="15.5" bestFit="1" customWidth="1"/>
    <col min="6154" max="6154" width="15.5" bestFit="1" customWidth="1"/>
    <col min="6156" max="6156" width="15.5" bestFit="1" customWidth="1"/>
    <col min="6158" max="6158" width="15.5" bestFit="1" customWidth="1"/>
    <col min="6160" max="6160" width="15.5" bestFit="1" customWidth="1"/>
    <col min="6162" max="6162" width="15.5" bestFit="1" customWidth="1"/>
    <col min="6164" max="6164" width="15.5" bestFit="1" customWidth="1"/>
    <col min="6166" max="6166" width="15.5" bestFit="1" customWidth="1"/>
    <col min="6168" max="6168" width="16" bestFit="1" customWidth="1"/>
    <col min="6170" max="6170" width="21.5" bestFit="1" customWidth="1"/>
    <col min="6402" max="6402" width="35" bestFit="1" customWidth="1"/>
    <col min="6403" max="6403" width="15.5" bestFit="1" customWidth="1"/>
    <col min="6405" max="6406" width="15.5" bestFit="1" customWidth="1"/>
    <col min="6408" max="6408" width="15.5" bestFit="1" customWidth="1"/>
    <col min="6410" max="6410" width="15.5" bestFit="1" customWidth="1"/>
    <col min="6412" max="6412" width="15.5" bestFit="1" customWidth="1"/>
    <col min="6414" max="6414" width="15.5" bestFit="1" customWidth="1"/>
    <col min="6416" max="6416" width="15.5" bestFit="1" customWidth="1"/>
    <col min="6418" max="6418" width="15.5" bestFit="1" customWidth="1"/>
    <col min="6420" max="6420" width="15.5" bestFit="1" customWidth="1"/>
    <col min="6422" max="6422" width="15.5" bestFit="1" customWidth="1"/>
    <col min="6424" max="6424" width="16" bestFit="1" customWidth="1"/>
    <col min="6426" max="6426" width="21.5" bestFit="1" customWidth="1"/>
    <col min="6658" max="6658" width="35" bestFit="1" customWidth="1"/>
    <col min="6659" max="6659" width="15.5" bestFit="1" customWidth="1"/>
    <col min="6661" max="6662" width="15.5" bestFit="1" customWidth="1"/>
    <col min="6664" max="6664" width="15.5" bestFit="1" customWidth="1"/>
    <col min="6666" max="6666" width="15.5" bestFit="1" customWidth="1"/>
    <col min="6668" max="6668" width="15.5" bestFit="1" customWidth="1"/>
    <col min="6670" max="6670" width="15.5" bestFit="1" customWidth="1"/>
    <col min="6672" max="6672" width="15.5" bestFit="1" customWidth="1"/>
    <col min="6674" max="6674" width="15.5" bestFit="1" customWidth="1"/>
    <col min="6676" max="6676" width="15.5" bestFit="1" customWidth="1"/>
    <col min="6678" max="6678" width="15.5" bestFit="1" customWidth="1"/>
    <col min="6680" max="6680" width="16" bestFit="1" customWidth="1"/>
    <col min="6682" max="6682" width="21.5" bestFit="1" customWidth="1"/>
    <col min="6914" max="6914" width="35" bestFit="1" customWidth="1"/>
    <col min="6915" max="6915" width="15.5" bestFit="1" customWidth="1"/>
    <col min="6917" max="6918" width="15.5" bestFit="1" customWidth="1"/>
    <col min="6920" max="6920" width="15.5" bestFit="1" customWidth="1"/>
    <col min="6922" max="6922" width="15.5" bestFit="1" customWidth="1"/>
    <col min="6924" max="6924" width="15.5" bestFit="1" customWidth="1"/>
    <col min="6926" max="6926" width="15.5" bestFit="1" customWidth="1"/>
    <col min="6928" max="6928" width="15.5" bestFit="1" customWidth="1"/>
    <col min="6930" max="6930" width="15.5" bestFit="1" customWidth="1"/>
    <col min="6932" max="6932" width="15.5" bestFit="1" customWidth="1"/>
    <col min="6934" max="6934" width="15.5" bestFit="1" customWidth="1"/>
    <col min="6936" max="6936" width="16" bestFit="1" customWidth="1"/>
    <col min="6938" max="6938" width="21.5" bestFit="1" customWidth="1"/>
    <col min="7170" max="7170" width="35" bestFit="1" customWidth="1"/>
    <col min="7171" max="7171" width="15.5" bestFit="1" customWidth="1"/>
    <col min="7173" max="7174" width="15.5" bestFit="1" customWidth="1"/>
    <col min="7176" max="7176" width="15.5" bestFit="1" customWidth="1"/>
    <col min="7178" max="7178" width="15.5" bestFit="1" customWidth="1"/>
    <col min="7180" max="7180" width="15.5" bestFit="1" customWidth="1"/>
    <col min="7182" max="7182" width="15.5" bestFit="1" customWidth="1"/>
    <col min="7184" max="7184" width="15.5" bestFit="1" customWidth="1"/>
    <col min="7186" max="7186" width="15.5" bestFit="1" customWidth="1"/>
    <col min="7188" max="7188" width="15.5" bestFit="1" customWidth="1"/>
    <col min="7190" max="7190" width="15.5" bestFit="1" customWidth="1"/>
    <col min="7192" max="7192" width="16" bestFit="1" customWidth="1"/>
    <col min="7194" max="7194" width="21.5" bestFit="1" customWidth="1"/>
    <col min="7426" max="7426" width="35" bestFit="1" customWidth="1"/>
    <col min="7427" max="7427" width="15.5" bestFit="1" customWidth="1"/>
    <col min="7429" max="7430" width="15.5" bestFit="1" customWidth="1"/>
    <col min="7432" max="7432" width="15.5" bestFit="1" customWidth="1"/>
    <col min="7434" max="7434" width="15.5" bestFit="1" customWidth="1"/>
    <col min="7436" max="7436" width="15.5" bestFit="1" customWidth="1"/>
    <col min="7438" max="7438" width="15.5" bestFit="1" customWidth="1"/>
    <col min="7440" max="7440" width="15.5" bestFit="1" customWidth="1"/>
    <col min="7442" max="7442" width="15.5" bestFit="1" customWidth="1"/>
    <col min="7444" max="7444" width="15.5" bestFit="1" customWidth="1"/>
    <col min="7446" max="7446" width="15.5" bestFit="1" customWidth="1"/>
    <col min="7448" max="7448" width="16" bestFit="1" customWidth="1"/>
    <col min="7450" max="7450" width="21.5" bestFit="1" customWidth="1"/>
    <col min="7682" max="7682" width="35" bestFit="1" customWidth="1"/>
    <col min="7683" max="7683" width="15.5" bestFit="1" customWidth="1"/>
    <col min="7685" max="7686" width="15.5" bestFit="1" customWidth="1"/>
    <col min="7688" max="7688" width="15.5" bestFit="1" customWidth="1"/>
    <col min="7690" max="7690" width="15.5" bestFit="1" customWidth="1"/>
    <col min="7692" max="7692" width="15.5" bestFit="1" customWidth="1"/>
    <col min="7694" max="7694" width="15.5" bestFit="1" customWidth="1"/>
    <col min="7696" max="7696" width="15.5" bestFit="1" customWidth="1"/>
    <col min="7698" max="7698" width="15.5" bestFit="1" customWidth="1"/>
    <col min="7700" max="7700" width="15.5" bestFit="1" customWidth="1"/>
    <col min="7702" max="7702" width="15.5" bestFit="1" customWidth="1"/>
    <col min="7704" max="7704" width="16" bestFit="1" customWidth="1"/>
    <col min="7706" max="7706" width="21.5" bestFit="1" customWidth="1"/>
    <col min="7938" max="7938" width="35" bestFit="1" customWidth="1"/>
    <col min="7939" max="7939" width="15.5" bestFit="1" customWidth="1"/>
    <col min="7941" max="7942" width="15.5" bestFit="1" customWidth="1"/>
    <col min="7944" max="7944" width="15.5" bestFit="1" customWidth="1"/>
    <col min="7946" max="7946" width="15.5" bestFit="1" customWidth="1"/>
    <col min="7948" max="7948" width="15.5" bestFit="1" customWidth="1"/>
    <col min="7950" max="7950" width="15.5" bestFit="1" customWidth="1"/>
    <col min="7952" max="7952" width="15.5" bestFit="1" customWidth="1"/>
    <col min="7954" max="7954" width="15.5" bestFit="1" customWidth="1"/>
    <col min="7956" max="7956" width="15.5" bestFit="1" customWidth="1"/>
    <col min="7958" max="7958" width="15.5" bestFit="1" customWidth="1"/>
    <col min="7960" max="7960" width="16" bestFit="1" customWidth="1"/>
    <col min="7962" max="7962" width="21.5" bestFit="1" customWidth="1"/>
    <col min="8194" max="8194" width="35" bestFit="1" customWidth="1"/>
    <col min="8195" max="8195" width="15.5" bestFit="1" customWidth="1"/>
    <col min="8197" max="8198" width="15.5" bestFit="1" customWidth="1"/>
    <col min="8200" max="8200" width="15.5" bestFit="1" customWidth="1"/>
    <col min="8202" max="8202" width="15.5" bestFit="1" customWidth="1"/>
    <col min="8204" max="8204" width="15.5" bestFit="1" customWidth="1"/>
    <col min="8206" max="8206" width="15.5" bestFit="1" customWidth="1"/>
    <col min="8208" max="8208" width="15.5" bestFit="1" customWidth="1"/>
    <col min="8210" max="8210" width="15.5" bestFit="1" customWidth="1"/>
    <col min="8212" max="8212" width="15.5" bestFit="1" customWidth="1"/>
    <col min="8214" max="8214" width="15.5" bestFit="1" customWidth="1"/>
    <col min="8216" max="8216" width="16" bestFit="1" customWidth="1"/>
    <col min="8218" max="8218" width="21.5" bestFit="1" customWidth="1"/>
    <col min="8450" max="8450" width="35" bestFit="1" customWidth="1"/>
    <col min="8451" max="8451" width="15.5" bestFit="1" customWidth="1"/>
    <col min="8453" max="8454" width="15.5" bestFit="1" customWidth="1"/>
    <col min="8456" max="8456" width="15.5" bestFit="1" customWidth="1"/>
    <col min="8458" max="8458" width="15.5" bestFit="1" customWidth="1"/>
    <col min="8460" max="8460" width="15.5" bestFit="1" customWidth="1"/>
    <col min="8462" max="8462" width="15.5" bestFit="1" customWidth="1"/>
    <col min="8464" max="8464" width="15.5" bestFit="1" customWidth="1"/>
    <col min="8466" max="8466" width="15.5" bestFit="1" customWidth="1"/>
    <col min="8468" max="8468" width="15.5" bestFit="1" customWidth="1"/>
    <col min="8470" max="8470" width="15.5" bestFit="1" customWidth="1"/>
    <col min="8472" max="8472" width="16" bestFit="1" customWidth="1"/>
    <col min="8474" max="8474" width="21.5" bestFit="1" customWidth="1"/>
    <col min="8706" max="8706" width="35" bestFit="1" customWidth="1"/>
    <col min="8707" max="8707" width="15.5" bestFit="1" customWidth="1"/>
    <col min="8709" max="8710" width="15.5" bestFit="1" customWidth="1"/>
    <col min="8712" max="8712" width="15.5" bestFit="1" customWidth="1"/>
    <col min="8714" max="8714" width="15.5" bestFit="1" customWidth="1"/>
    <col min="8716" max="8716" width="15.5" bestFit="1" customWidth="1"/>
    <col min="8718" max="8718" width="15.5" bestFit="1" customWidth="1"/>
    <col min="8720" max="8720" width="15.5" bestFit="1" customWidth="1"/>
    <col min="8722" max="8722" width="15.5" bestFit="1" customWidth="1"/>
    <col min="8724" max="8724" width="15.5" bestFit="1" customWidth="1"/>
    <col min="8726" max="8726" width="15.5" bestFit="1" customWidth="1"/>
    <col min="8728" max="8728" width="16" bestFit="1" customWidth="1"/>
    <col min="8730" max="8730" width="21.5" bestFit="1" customWidth="1"/>
    <col min="8962" max="8962" width="35" bestFit="1" customWidth="1"/>
    <col min="8963" max="8963" width="15.5" bestFit="1" customWidth="1"/>
    <col min="8965" max="8966" width="15.5" bestFit="1" customWidth="1"/>
    <col min="8968" max="8968" width="15.5" bestFit="1" customWidth="1"/>
    <col min="8970" max="8970" width="15.5" bestFit="1" customWidth="1"/>
    <col min="8972" max="8972" width="15.5" bestFit="1" customWidth="1"/>
    <col min="8974" max="8974" width="15.5" bestFit="1" customWidth="1"/>
    <col min="8976" max="8976" width="15.5" bestFit="1" customWidth="1"/>
    <col min="8978" max="8978" width="15.5" bestFit="1" customWidth="1"/>
    <col min="8980" max="8980" width="15.5" bestFit="1" customWidth="1"/>
    <col min="8982" max="8982" width="15.5" bestFit="1" customWidth="1"/>
    <col min="8984" max="8984" width="16" bestFit="1" customWidth="1"/>
    <col min="8986" max="8986" width="21.5" bestFit="1" customWidth="1"/>
    <col min="9218" max="9218" width="35" bestFit="1" customWidth="1"/>
    <col min="9219" max="9219" width="15.5" bestFit="1" customWidth="1"/>
    <col min="9221" max="9222" width="15.5" bestFit="1" customWidth="1"/>
    <col min="9224" max="9224" width="15.5" bestFit="1" customWidth="1"/>
    <col min="9226" max="9226" width="15.5" bestFit="1" customWidth="1"/>
    <col min="9228" max="9228" width="15.5" bestFit="1" customWidth="1"/>
    <col min="9230" max="9230" width="15.5" bestFit="1" customWidth="1"/>
    <col min="9232" max="9232" width="15.5" bestFit="1" customWidth="1"/>
    <col min="9234" max="9234" width="15.5" bestFit="1" customWidth="1"/>
    <col min="9236" max="9236" width="15.5" bestFit="1" customWidth="1"/>
    <col min="9238" max="9238" width="15.5" bestFit="1" customWidth="1"/>
    <col min="9240" max="9240" width="16" bestFit="1" customWidth="1"/>
    <col min="9242" max="9242" width="21.5" bestFit="1" customWidth="1"/>
    <col min="9474" max="9474" width="35" bestFit="1" customWidth="1"/>
    <col min="9475" max="9475" width="15.5" bestFit="1" customWidth="1"/>
    <col min="9477" max="9478" width="15.5" bestFit="1" customWidth="1"/>
    <col min="9480" max="9480" width="15.5" bestFit="1" customWidth="1"/>
    <col min="9482" max="9482" width="15.5" bestFit="1" customWidth="1"/>
    <col min="9484" max="9484" width="15.5" bestFit="1" customWidth="1"/>
    <col min="9486" max="9486" width="15.5" bestFit="1" customWidth="1"/>
    <col min="9488" max="9488" width="15.5" bestFit="1" customWidth="1"/>
    <col min="9490" max="9490" width="15.5" bestFit="1" customWidth="1"/>
    <col min="9492" max="9492" width="15.5" bestFit="1" customWidth="1"/>
    <col min="9494" max="9494" width="15.5" bestFit="1" customWidth="1"/>
    <col min="9496" max="9496" width="16" bestFit="1" customWidth="1"/>
    <col min="9498" max="9498" width="21.5" bestFit="1" customWidth="1"/>
    <col min="9730" max="9730" width="35" bestFit="1" customWidth="1"/>
    <col min="9731" max="9731" width="15.5" bestFit="1" customWidth="1"/>
    <col min="9733" max="9734" width="15.5" bestFit="1" customWidth="1"/>
    <col min="9736" max="9736" width="15.5" bestFit="1" customWidth="1"/>
    <col min="9738" max="9738" width="15.5" bestFit="1" customWidth="1"/>
    <col min="9740" max="9740" width="15.5" bestFit="1" customWidth="1"/>
    <col min="9742" max="9742" width="15.5" bestFit="1" customWidth="1"/>
    <col min="9744" max="9744" width="15.5" bestFit="1" customWidth="1"/>
    <col min="9746" max="9746" width="15.5" bestFit="1" customWidth="1"/>
    <col min="9748" max="9748" width="15.5" bestFit="1" customWidth="1"/>
    <col min="9750" max="9750" width="15.5" bestFit="1" customWidth="1"/>
    <col min="9752" max="9752" width="16" bestFit="1" customWidth="1"/>
    <col min="9754" max="9754" width="21.5" bestFit="1" customWidth="1"/>
    <col min="9986" max="9986" width="35" bestFit="1" customWidth="1"/>
    <col min="9987" max="9987" width="15.5" bestFit="1" customWidth="1"/>
    <col min="9989" max="9990" width="15.5" bestFit="1" customWidth="1"/>
    <col min="9992" max="9992" width="15.5" bestFit="1" customWidth="1"/>
    <col min="9994" max="9994" width="15.5" bestFit="1" customWidth="1"/>
    <col min="9996" max="9996" width="15.5" bestFit="1" customWidth="1"/>
    <col min="9998" max="9998" width="15.5" bestFit="1" customWidth="1"/>
    <col min="10000" max="10000" width="15.5" bestFit="1" customWidth="1"/>
    <col min="10002" max="10002" width="15.5" bestFit="1" customWidth="1"/>
    <col min="10004" max="10004" width="15.5" bestFit="1" customWidth="1"/>
    <col min="10006" max="10006" width="15.5" bestFit="1" customWidth="1"/>
    <col min="10008" max="10008" width="16" bestFit="1" customWidth="1"/>
    <col min="10010" max="10010" width="21.5" bestFit="1" customWidth="1"/>
    <col min="10242" max="10242" width="35" bestFit="1" customWidth="1"/>
    <col min="10243" max="10243" width="15.5" bestFit="1" customWidth="1"/>
    <col min="10245" max="10246" width="15.5" bestFit="1" customWidth="1"/>
    <col min="10248" max="10248" width="15.5" bestFit="1" customWidth="1"/>
    <col min="10250" max="10250" width="15.5" bestFit="1" customWidth="1"/>
    <col min="10252" max="10252" width="15.5" bestFit="1" customWidth="1"/>
    <col min="10254" max="10254" width="15.5" bestFit="1" customWidth="1"/>
    <col min="10256" max="10256" width="15.5" bestFit="1" customWidth="1"/>
    <col min="10258" max="10258" width="15.5" bestFit="1" customWidth="1"/>
    <col min="10260" max="10260" width="15.5" bestFit="1" customWidth="1"/>
    <col min="10262" max="10262" width="15.5" bestFit="1" customWidth="1"/>
    <col min="10264" max="10264" width="16" bestFit="1" customWidth="1"/>
    <col min="10266" max="10266" width="21.5" bestFit="1" customWidth="1"/>
    <col min="10498" max="10498" width="35" bestFit="1" customWidth="1"/>
    <col min="10499" max="10499" width="15.5" bestFit="1" customWidth="1"/>
    <col min="10501" max="10502" width="15.5" bestFit="1" customWidth="1"/>
    <col min="10504" max="10504" width="15.5" bestFit="1" customWidth="1"/>
    <col min="10506" max="10506" width="15.5" bestFit="1" customWidth="1"/>
    <col min="10508" max="10508" width="15.5" bestFit="1" customWidth="1"/>
    <col min="10510" max="10510" width="15.5" bestFit="1" customWidth="1"/>
    <col min="10512" max="10512" width="15.5" bestFit="1" customWidth="1"/>
    <col min="10514" max="10514" width="15.5" bestFit="1" customWidth="1"/>
    <col min="10516" max="10516" width="15.5" bestFit="1" customWidth="1"/>
    <col min="10518" max="10518" width="15.5" bestFit="1" customWidth="1"/>
    <col min="10520" max="10520" width="16" bestFit="1" customWidth="1"/>
    <col min="10522" max="10522" width="21.5" bestFit="1" customWidth="1"/>
    <col min="10754" max="10754" width="35" bestFit="1" customWidth="1"/>
    <col min="10755" max="10755" width="15.5" bestFit="1" customWidth="1"/>
    <col min="10757" max="10758" width="15.5" bestFit="1" customWidth="1"/>
    <col min="10760" max="10760" width="15.5" bestFit="1" customWidth="1"/>
    <col min="10762" max="10762" width="15.5" bestFit="1" customWidth="1"/>
    <col min="10764" max="10764" width="15.5" bestFit="1" customWidth="1"/>
    <col min="10766" max="10766" width="15.5" bestFit="1" customWidth="1"/>
    <col min="10768" max="10768" width="15.5" bestFit="1" customWidth="1"/>
    <col min="10770" max="10770" width="15.5" bestFit="1" customWidth="1"/>
    <col min="10772" max="10772" width="15.5" bestFit="1" customWidth="1"/>
    <col min="10774" max="10774" width="15.5" bestFit="1" customWidth="1"/>
    <col min="10776" max="10776" width="16" bestFit="1" customWidth="1"/>
    <col min="10778" max="10778" width="21.5" bestFit="1" customWidth="1"/>
    <col min="11010" max="11010" width="35" bestFit="1" customWidth="1"/>
    <col min="11011" max="11011" width="15.5" bestFit="1" customWidth="1"/>
    <col min="11013" max="11014" width="15.5" bestFit="1" customWidth="1"/>
    <col min="11016" max="11016" width="15.5" bestFit="1" customWidth="1"/>
    <col min="11018" max="11018" width="15.5" bestFit="1" customWidth="1"/>
    <col min="11020" max="11020" width="15.5" bestFit="1" customWidth="1"/>
    <col min="11022" max="11022" width="15.5" bestFit="1" customWidth="1"/>
    <col min="11024" max="11024" width="15.5" bestFit="1" customWidth="1"/>
    <col min="11026" max="11026" width="15.5" bestFit="1" customWidth="1"/>
    <col min="11028" max="11028" width="15.5" bestFit="1" customWidth="1"/>
    <col min="11030" max="11030" width="15.5" bestFit="1" customWidth="1"/>
    <col min="11032" max="11032" width="16" bestFit="1" customWidth="1"/>
    <col min="11034" max="11034" width="21.5" bestFit="1" customWidth="1"/>
    <col min="11266" max="11266" width="35" bestFit="1" customWidth="1"/>
    <col min="11267" max="11267" width="15.5" bestFit="1" customWidth="1"/>
    <col min="11269" max="11270" width="15.5" bestFit="1" customWidth="1"/>
    <col min="11272" max="11272" width="15.5" bestFit="1" customWidth="1"/>
    <col min="11274" max="11274" width="15.5" bestFit="1" customWidth="1"/>
    <col min="11276" max="11276" width="15.5" bestFit="1" customWidth="1"/>
    <col min="11278" max="11278" width="15.5" bestFit="1" customWidth="1"/>
    <col min="11280" max="11280" width="15.5" bestFit="1" customWidth="1"/>
    <col min="11282" max="11282" width="15.5" bestFit="1" customWidth="1"/>
    <col min="11284" max="11284" width="15.5" bestFit="1" customWidth="1"/>
    <col min="11286" max="11286" width="15.5" bestFit="1" customWidth="1"/>
    <col min="11288" max="11288" width="16" bestFit="1" customWidth="1"/>
    <col min="11290" max="11290" width="21.5" bestFit="1" customWidth="1"/>
    <col min="11522" max="11522" width="35" bestFit="1" customWidth="1"/>
    <col min="11523" max="11523" width="15.5" bestFit="1" customWidth="1"/>
    <col min="11525" max="11526" width="15.5" bestFit="1" customWidth="1"/>
    <col min="11528" max="11528" width="15.5" bestFit="1" customWidth="1"/>
    <col min="11530" max="11530" width="15.5" bestFit="1" customWidth="1"/>
    <col min="11532" max="11532" width="15.5" bestFit="1" customWidth="1"/>
    <col min="11534" max="11534" width="15.5" bestFit="1" customWidth="1"/>
    <col min="11536" max="11536" width="15.5" bestFit="1" customWidth="1"/>
    <col min="11538" max="11538" width="15.5" bestFit="1" customWidth="1"/>
    <col min="11540" max="11540" width="15.5" bestFit="1" customWidth="1"/>
    <col min="11542" max="11542" width="15.5" bestFit="1" customWidth="1"/>
    <col min="11544" max="11544" width="16" bestFit="1" customWidth="1"/>
    <col min="11546" max="11546" width="21.5" bestFit="1" customWidth="1"/>
    <col min="11778" max="11778" width="35" bestFit="1" customWidth="1"/>
    <col min="11779" max="11779" width="15.5" bestFit="1" customWidth="1"/>
    <col min="11781" max="11782" width="15.5" bestFit="1" customWidth="1"/>
    <col min="11784" max="11784" width="15.5" bestFit="1" customWidth="1"/>
    <col min="11786" max="11786" width="15.5" bestFit="1" customWidth="1"/>
    <col min="11788" max="11788" width="15.5" bestFit="1" customWidth="1"/>
    <col min="11790" max="11790" width="15.5" bestFit="1" customWidth="1"/>
    <col min="11792" max="11792" width="15.5" bestFit="1" customWidth="1"/>
    <col min="11794" max="11794" width="15.5" bestFit="1" customWidth="1"/>
    <col min="11796" max="11796" width="15.5" bestFit="1" customWidth="1"/>
    <col min="11798" max="11798" width="15.5" bestFit="1" customWidth="1"/>
    <col min="11800" max="11800" width="16" bestFit="1" customWidth="1"/>
    <col min="11802" max="11802" width="21.5" bestFit="1" customWidth="1"/>
    <col min="12034" max="12034" width="35" bestFit="1" customWidth="1"/>
    <col min="12035" max="12035" width="15.5" bestFit="1" customWidth="1"/>
    <col min="12037" max="12038" width="15.5" bestFit="1" customWidth="1"/>
    <col min="12040" max="12040" width="15.5" bestFit="1" customWidth="1"/>
    <col min="12042" max="12042" width="15.5" bestFit="1" customWidth="1"/>
    <col min="12044" max="12044" width="15.5" bestFit="1" customWidth="1"/>
    <col min="12046" max="12046" width="15.5" bestFit="1" customWidth="1"/>
    <col min="12048" max="12048" width="15.5" bestFit="1" customWidth="1"/>
    <col min="12050" max="12050" width="15.5" bestFit="1" customWidth="1"/>
    <col min="12052" max="12052" width="15.5" bestFit="1" customWidth="1"/>
    <col min="12054" max="12054" width="15.5" bestFit="1" customWidth="1"/>
    <col min="12056" max="12056" width="16" bestFit="1" customWidth="1"/>
    <col min="12058" max="12058" width="21.5" bestFit="1" customWidth="1"/>
    <col min="12290" max="12290" width="35" bestFit="1" customWidth="1"/>
    <col min="12291" max="12291" width="15.5" bestFit="1" customWidth="1"/>
    <col min="12293" max="12294" width="15.5" bestFit="1" customWidth="1"/>
    <col min="12296" max="12296" width="15.5" bestFit="1" customWidth="1"/>
    <col min="12298" max="12298" width="15.5" bestFit="1" customWidth="1"/>
    <col min="12300" max="12300" width="15.5" bestFit="1" customWidth="1"/>
    <col min="12302" max="12302" width="15.5" bestFit="1" customWidth="1"/>
    <col min="12304" max="12304" width="15.5" bestFit="1" customWidth="1"/>
    <col min="12306" max="12306" width="15.5" bestFit="1" customWidth="1"/>
    <col min="12308" max="12308" width="15.5" bestFit="1" customWidth="1"/>
    <col min="12310" max="12310" width="15.5" bestFit="1" customWidth="1"/>
    <col min="12312" max="12312" width="16" bestFit="1" customWidth="1"/>
    <col min="12314" max="12314" width="21.5" bestFit="1" customWidth="1"/>
    <col min="12546" max="12546" width="35" bestFit="1" customWidth="1"/>
    <col min="12547" max="12547" width="15.5" bestFit="1" customWidth="1"/>
    <col min="12549" max="12550" width="15.5" bestFit="1" customWidth="1"/>
    <col min="12552" max="12552" width="15.5" bestFit="1" customWidth="1"/>
    <col min="12554" max="12554" width="15.5" bestFit="1" customWidth="1"/>
    <col min="12556" max="12556" width="15.5" bestFit="1" customWidth="1"/>
    <col min="12558" max="12558" width="15.5" bestFit="1" customWidth="1"/>
    <col min="12560" max="12560" width="15.5" bestFit="1" customWidth="1"/>
    <col min="12562" max="12562" width="15.5" bestFit="1" customWidth="1"/>
    <col min="12564" max="12564" width="15.5" bestFit="1" customWidth="1"/>
    <col min="12566" max="12566" width="15.5" bestFit="1" customWidth="1"/>
    <col min="12568" max="12568" width="16" bestFit="1" customWidth="1"/>
    <col min="12570" max="12570" width="21.5" bestFit="1" customWidth="1"/>
    <col min="12802" max="12802" width="35" bestFit="1" customWidth="1"/>
    <col min="12803" max="12803" width="15.5" bestFit="1" customWidth="1"/>
    <col min="12805" max="12806" width="15.5" bestFit="1" customWidth="1"/>
    <col min="12808" max="12808" width="15.5" bestFit="1" customWidth="1"/>
    <col min="12810" max="12810" width="15.5" bestFit="1" customWidth="1"/>
    <col min="12812" max="12812" width="15.5" bestFit="1" customWidth="1"/>
    <col min="12814" max="12814" width="15.5" bestFit="1" customWidth="1"/>
    <col min="12816" max="12816" width="15.5" bestFit="1" customWidth="1"/>
    <col min="12818" max="12818" width="15.5" bestFit="1" customWidth="1"/>
    <col min="12820" max="12820" width="15.5" bestFit="1" customWidth="1"/>
    <col min="12822" max="12822" width="15.5" bestFit="1" customWidth="1"/>
    <col min="12824" max="12824" width="16" bestFit="1" customWidth="1"/>
    <col min="12826" max="12826" width="21.5" bestFit="1" customWidth="1"/>
    <col min="13058" max="13058" width="35" bestFit="1" customWidth="1"/>
    <col min="13059" max="13059" width="15.5" bestFit="1" customWidth="1"/>
    <col min="13061" max="13062" width="15.5" bestFit="1" customWidth="1"/>
    <col min="13064" max="13064" width="15.5" bestFit="1" customWidth="1"/>
    <col min="13066" max="13066" width="15.5" bestFit="1" customWidth="1"/>
    <col min="13068" max="13068" width="15.5" bestFit="1" customWidth="1"/>
    <col min="13070" max="13070" width="15.5" bestFit="1" customWidth="1"/>
    <col min="13072" max="13072" width="15.5" bestFit="1" customWidth="1"/>
    <col min="13074" max="13074" width="15.5" bestFit="1" customWidth="1"/>
    <col min="13076" max="13076" width="15.5" bestFit="1" customWidth="1"/>
    <col min="13078" max="13078" width="15.5" bestFit="1" customWidth="1"/>
    <col min="13080" max="13080" width="16" bestFit="1" customWidth="1"/>
    <col min="13082" max="13082" width="21.5" bestFit="1" customWidth="1"/>
    <col min="13314" max="13314" width="35" bestFit="1" customWidth="1"/>
    <col min="13315" max="13315" width="15.5" bestFit="1" customWidth="1"/>
    <col min="13317" max="13318" width="15.5" bestFit="1" customWidth="1"/>
    <col min="13320" max="13320" width="15.5" bestFit="1" customWidth="1"/>
    <col min="13322" max="13322" width="15.5" bestFit="1" customWidth="1"/>
    <col min="13324" max="13324" width="15.5" bestFit="1" customWidth="1"/>
    <col min="13326" max="13326" width="15.5" bestFit="1" customWidth="1"/>
    <col min="13328" max="13328" width="15.5" bestFit="1" customWidth="1"/>
    <col min="13330" max="13330" width="15.5" bestFit="1" customWidth="1"/>
    <col min="13332" max="13332" width="15.5" bestFit="1" customWidth="1"/>
    <col min="13334" max="13334" width="15.5" bestFit="1" customWidth="1"/>
    <col min="13336" max="13336" width="16" bestFit="1" customWidth="1"/>
    <col min="13338" max="13338" width="21.5" bestFit="1" customWidth="1"/>
    <col min="13570" max="13570" width="35" bestFit="1" customWidth="1"/>
    <col min="13571" max="13571" width="15.5" bestFit="1" customWidth="1"/>
    <col min="13573" max="13574" width="15.5" bestFit="1" customWidth="1"/>
    <col min="13576" max="13576" width="15.5" bestFit="1" customWidth="1"/>
    <col min="13578" max="13578" width="15.5" bestFit="1" customWidth="1"/>
    <col min="13580" max="13580" width="15.5" bestFit="1" customWidth="1"/>
    <col min="13582" max="13582" width="15.5" bestFit="1" customWidth="1"/>
    <col min="13584" max="13584" width="15.5" bestFit="1" customWidth="1"/>
    <col min="13586" max="13586" width="15.5" bestFit="1" customWidth="1"/>
    <col min="13588" max="13588" width="15.5" bestFit="1" customWidth="1"/>
    <col min="13590" max="13590" width="15.5" bestFit="1" customWidth="1"/>
    <col min="13592" max="13592" width="16" bestFit="1" customWidth="1"/>
    <col min="13594" max="13594" width="21.5" bestFit="1" customWidth="1"/>
    <col min="13826" max="13826" width="35" bestFit="1" customWidth="1"/>
    <col min="13827" max="13827" width="15.5" bestFit="1" customWidth="1"/>
    <col min="13829" max="13830" width="15.5" bestFit="1" customWidth="1"/>
    <col min="13832" max="13832" width="15.5" bestFit="1" customWidth="1"/>
    <col min="13834" max="13834" width="15.5" bestFit="1" customWidth="1"/>
    <col min="13836" max="13836" width="15.5" bestFit="1" customWidth="1"/>
    <col min="13838" max="13838" width="15.5" bestFit="1" customWidth="1"/>
    <col min="13840" max="13840" width="15.5" bestFit="1" customWidth="1"/>
    <col min="13842" max="13842" width="15.5" bestFit="1" customWidth="1"/>
    <col min="13844" max="13844" width="15.5" bestFit="1" customWidth="1"/>
    <col min="13846" max="13846" width="15.5" bestFit="1" customWidth="1"/>
    <col min="13848" max="13848" width="16" bestFit="1" customWidth="1"/>
    <col min="13850" max="13850" width="21.5" bestFit="1" customWidth="1"/>
    <col min="14082" max="14082" width="35" bestFit="1" customWidth="1"/>
    <col min="14083" max="14083" width="15.5" bestFit="1" customWidth="1"/>
    <col min="14085" max="14086" width="15.5" bestFit="1" customWidth="1"/>
    <col min="14088" max="14088" width="15.5" bestFit="1" customWidth="1"/>
    <col min="14090" max="14090" width="15.5" bestFit="1" customWidth="1"/>
    <col min="14092" max="14092" width="15.5" bestFit="1" customWidth="1"/>
    <col min="14094" max="14094" width="15.5" bestFit="1" customWidth="1"/>
    <col min="14096" max="14096" width="15.5" bestFit="1" customWidth="1"/>
    <col min="14098" max="14098" width="15.5" bestFit="1" customWidth="1"/>
    <col min="14100" max="14100" width="15.5" bestFit="1" customWidth="1"/>
    <col min="14102" max="14102" width="15.5" bestFit="1" customWidth="1"/>
    <col min="14104" max="14104" width="16" bestFit="1" customWidth="1"/>
    <col min="14106" max="14106" width="21.5" bestFit="1" customWidth="1"/>
    <col min="14338" max="14338" width="35" bestFit="1" customWidth="1"/>
    <col min="14339" max="14339" width="15.5" bestFit="1" customWidth="1"/>
    <col min="14341" max="14342" width="15.5" bestFit="1" customWidth="1"/>
    <col min="14344" max="14344" width="15.5" bestFit="1" customWidth="1"/>
    <col min="14346" max="14346" width="15.5" bestFit="1" customWidth="1"/>
    <col min="14348" max="14348" width="15.5" bestFit="1" customWidth="1"/>
    <col min="14350" max="14350" width="15.5" bestFit="1" customWidth="1"/>
    <col min="14352" max="14352" width="15.5" bestFit="1" customWidth="1"/>
    <col min="14354" max="14354" width="15.5" bestFit="1" customWidth="1"/>
    <col min="14356" max="14356" width="15.5" bestFit="1" customWidth="1"/>
    <col min="14358" max="14358" width="15.5" bestFit="1" customWidth="1"/>
    <col min="14360" max="14360" width="16" bestFit="1" customWidth="1"/>
    <col min="14362" max="14362" width="21.5" bestFit="1" customWidth="1"/>
    <col min="14594" max="14594" width="35" bestFit="1" customWidth="1"/>
    <col min="14595" max="14595" width="15.5" bestFit="1" customWidth="1"/>
    <col min="14597" max="14598" width="15.5" bestFit="1" customWidth="1"/>
    <col min="14600" max="14600" width="15.5" bestFit="1" customWidth="1"/>
    <col min="14602" max="14602" width="15.5" bestFit="1" customWidth="1"/>
    <col min="14604" max="14604" width="15.5" bestFit="1" customWidth="1"/>
    <col min="14606" max="14606" width="15.5" bestFit="1" customWidth="1"/>
    <col min="14608" max="14608" width="15.5" bestFit="1" customWidth="1"/>
    <col min="14610" max="14610" width="15.5" bestFit="1" customWidth="1"/>
    <col min="14612" max="14612" width="15.5" bestFit="1" customWidth="1"/>
    <col min="14614" max="14614" width="15.5" bestFit="1" customWidth="1"/>
    <col min="14616" max="14616" width="16" bestFit="1" customWidth="1"/>
    <col min="14618" max="14618" width="21.5" bestFit="1" customWidth="1"/>
    <col min="14850" max="14850" width="35" bestFit="1" customWidth="1"/>
    <col min="14851" max="14851" width="15.5" bestFit="1" customWidth="1"/>
    <col min="14853" max="14854" width="15.5" bestFit="1" customWidth="1"/>
    <col min="14856" max="14856" width="15.5" bestFit="1" customWidth="1"/>
    <col min="14858" max="14858" width="15.5" bestFit="1" customWidth="1"/>
    <col min="14860" max="14860" width="15.5" bestFit="1" customWidth="1"/>
    <col min="14862" max="14862" width="15.5" bestFit="1" customWidth="1"/>
    <col min="14864" max="14864" width="15.5" bestFit="1" customWidth="1"/>
    <col min="14866" max="14866" width="15.5" bestFit="1" customWidth="1"/>
    <col min="14868" max="14868" width="15.5" bestFit="1" customWidth="1"/>
    <col min="14870" max="14870" width="15.5" bestFit="1" customWidth="1"/>
    <col min="14872" max="14872" width="16" bestFit="1" customWidth="1"/>
    <col min="14874" max="14874" width="21.5" bestFit="1" customWidth="1"/>
    <col min="15106" max="15106" width="35" bestFit="1" customWidth="1"/>
    <col min="15107" max="15107" width="15.5" bestFit="1" customWidth="1"/>
    <col min="15109" max="15110" width="15.5" bestFit="1" customWidth="1"/>
    <col min="15112" max="15112" width="15.5" bestFit="1" customWidth="1"/>
    <col min="15114" max="15114" width="15.5" bestFit="1" customWidth="1"/>
    <col min="15116" max="15116" width="15.5" bestFit="1" customWidth="1"/>
    <col min="15118" max="15118" width="15.5" bestFit="1" customWidth="1"/>
    <col min="15120" max="15120" width="15.5" bestFit="1" customWidth="1"/>
    <col min="15122" max="15122" width="15.5" bestFit="1" customWidth="1"/>
    <col min="15124" max="15124" width="15.5" bestFit="1" customWidth="1"/>
    <col min="15126" max="15126" width="15.5" bestFit="1" customWidth="1"/>
    <col min="15128" max="15128" width="16" bestFit="1" customWidth="1"/>
    <col min="15130" max="15130" width="21.5" bestFit="1" customWidth="1"/>
    <col min="15362" max="15362" width="35" bestFit="1" customWidth="1"/>
    <col min="15363" max="15363" width="15.5" bestFit="1" customWidth="1"/>
    <col min="15365" max="15366" width="15.5" bestFit="1" customWidth="1"/>
    <col min="15368" max="15368" width="15.5" bestFit="1" customWidth="1"/>
    <col min="15370" max="15370" width="15.5" bestFit="1" customWidth="1"/>
    <col min="15372" max="15372" width="15.5" bestFit="1" customWidth="1"/>
    <col min="15374" max="15374" width="15.5" bestFit="1" customWidth="1"/>
    <col min="15376" max="15376" width="15.5" bestFit="1" customWidth="1"/>
    <col min="15378" max="15378" width="15.5" bestFit="1" customWidth="1"/>
    <col min="15380" max="15380" width="15.5" bestFit="1" customWidth="1"/>
    <col min="15382" max="15382" width="15.5" bestFit="1" customWidth="1"/>
    <col min="15384" max="15384" width="16" bestFit="1" customWidth="1"/>
    <col min="15386" max="15386" width="21.5" bestFit="1" customWidth="1"/>
    <col min="15618" max="15618" width="35" bestFit="1" customWidth="1"/>
    <col min="15619" max="15619" width="15.5" bestFit="1" customWidth="1"/>
    <col min="15621" max="15622" width="15.5" bestFit="1" customWidth="1"/>
    <col min="15624" max="15624" width="15.5" bestFit="1" customWidth="1"/>
    <col min="15626" max="15626" width="15.5" bestFit="1" customWidth="1"/>
    <col min="15628" max="15628" width="15.5" bestFit="1" customWidth="1"/>
    <col min="15630" max="15630" width="15.5" bestFit="1" customWidth="1"/>
    <col min="15632" max="15632" width="15.5" bestFit="1" customWidth="1"/>
    <col min="15634" max="15634" width="15.5" bestFit="1" customWidth="1"/>
    <col min="15636" max="15636" width="15.5" bestFit="1" customWidth="1"/>
    <col min="15638" max="15638" width="15.5" bestFit="1" customWidth="1"/>
    <col min="15640" max="15640" width="16" bestFit="1" customWidth="1"/>
    <col min="15642" max="15642" width="21.5" bestFit="1" customWidth="1"/>
    <col min="15874" max="15874" width="35" bestFit="1" customWidth="1"/>
    <col min="15875" max="15875" width="15.5" bestFit="1" customWidth="1"/>
    <col min="15877" max="15878" width="15.5" bestFit="1" customWidth="1"/>
    <col min="15880" max="15880" width="15.5" bestFit="1" customWidth="1"/>
    <col min="15882" max="15882" width="15.5" bestFit="1" customWidth="1"/>
    <col min="15884" max="15884" width="15.5" bestFit="1" customWidth="1"/>
    <col min="15886" max="15886" width="15.5" bestFit="1" customWidth="1"/>
    <col min="15888" max="15888" width="15.5" bestFit="1" customWidth="1"/>
    <col min="15890" max="15890" width="15.5" bestFit="1" customWidth="1"/>
    <col min="15892" max="15892" width="15.5" bestFit="1" customWidth="1"/>
    <col min="15894" max="15894" width="15.5" bestFit="1" customWidth="1"/>
    <col min="15896" max="15896" width="16" bestFit="1" customWidth="1"/>
    <col min="15898" max="15898" width="21.5" bestFit="1" customWidth="1"/>
    <col min="16130" max="16130" width="35" bestFit="1" customWidth="1"/>
    <col min="16131" max="16131" width="15.5" bestFit="1" customWidth="1"/>
    <col min="16133" max="16134" width="15.5" bestFit="1" customWidth="1"/>
    <col min="16136" max="16136" width="15.5" bestFit="1" customWidth="1"/>
    <col min="16138" max="16138" width="15.5" bestFit="1" customWidth="1"/>
    <col min="16140" max="16140" width="15.5" bestFit="1" customWidth="1"/>
    <col min="16142" max="16142" width="15.5" bestFit="1" customWidth="1"/>
    <col min="16144" max="16144" width="15.5" bestFit="1" customWidth="1"/>
    <col min="16146" max="16146" width="15.5" bestFit="1" customWidth="1"/>
    <col min="16148" max="16148" width="15.5" bestFit="1" customWidth="1"/>
    <col min="16150" max="16150" width="15.5" bestFit="1" customWidth="1"/>
    <col min="16152" max="16152" width="16" bestFit="1" customWidth="1"/>
    <col min="16154" max="16154" width="21.5" bestFit="1" customWidth="1"/>
  </cols>
  <sheetData>
    <row r="2" spans="2:26" ht="24" x14ac:dyDescent="0.25"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spans="2:26" ht="16" x14ac:dyDescent="0.2">
      <c r="B3" s="89" t="s">
        <v>1</v>
      </c>
      <c r="C3" s="90">
        <v>43374</v>
      </c>
      <c r="D3" s="89" t="s">
        <v>2</v>
      </c>
      <c r="E3" s="90">
        <v>43405</v>
      </c>
      <c r="F3" s="90">
        <v>43435</v>
      </c>
      <c r="G3" s="89" t="s">
        <v>2</v>
      </c>
      <c r="H3" s="90">
        <v>43466</v>
      </c>
      <c r="I3" s="89" t="s">
        <v>2</v>
      </c>
      <c r="J3" s="90">
        <v>43497</v>
      </c>
      <c r="K3" s="89" t="s">
        <v>2</v>
      </c>
      <c r="L3" s="90">
        <v>43525</v>
      </c>
      <c r="M3" s="89" t="s">
        <v>2</v>
      </c>
      <c r="N3" s="90">
        <v>43556</v>
      </c>
      <c r="O3" s="89" t="s">
        <v>2</v>
      </c>
      <c r="P3" s="90">
        <v>43586</v>
      </c>
      <c r="Q3" s="89" t="s">
        <v>2</v>
      </c>
      <c r="R3" s="90">
        <v>43617</v>
      </c>
      <c r="S3" s="89" t="s">
        <v>2</v>
      </c>
      <c r="T3" s="90">
        <v>43647</v>
      </c>
      <c r="U3" s="89" t="s">
        <v>2</v>
      </c>
      <c r="V3" s="90">
        <v>43678</v>
      </c>
      <c r="W3" s="89" t="s">
        <v>2</v>
      </c>
      <c r="X3" s="90">
        <v>43709</v>
      </c>
      <c r="Y3" s="89" t="s">
        <v>2</v>
      </c>
      <c r="Z3" s="89" t="s">
        <v>25</v>
      </c>
    </row>
    <row r="4" spans="2:26" ht="16" x14ac:dyDescent="0.2">
      <c r="B4" s="8" t="s">
        <v>4</v>
      </c>
      <c r="C4" s="9">
        <f>'[8]MT Prov et Dest'!$I$7</f>
        <v>135367847.17000002</v>
      </c>
      <c r="D4" s="10">
        <f>'[8]MT Prov et Dest'!$J$7</f>
        <v>0.6953864857306824</v>
      </c>
      <c r="E4" s="9">
        <v>123696900.14</v>
      </c>
      <c r="F4" s="9">
        <v>182673841.36000001</v>
      </c>
      <c r="G4" s="10">
        <v>0.67889999999999995</v>
      </c>
      <c r="H4" s="9">
        <v>121324688.56999999</v>
      </c>
      <c r="I4" s="10">
        <v>0.68469999999999998</v>
      </c>
      <c r="J4" s="9">
        <v>128341098.68000001</v>
      </c>
      <c r="K4" s="10">
        <v>0.69159999999999999</v>
      </c>
      <c r="L4" s="9">
        <v>183898063.66999999</v>
      </c>
      <c r="M4" s="10">
        <v>0.73680000000000001</v>
      </c>
      <c r="N4" s="9">
        <v>165729739.58000001</v>
      </c>
      <c r="O4" s="10">
        <v>0.71860000000000002</v>
      </c>
      <c r="P4" s="9">
        <v>156554386.88999999</v>
      </c>
      <c r="Q4" s="10">
        <v>0.71035076405930719</v>
      </c>
      <c r="R4" s="9">
        <v>139664850.54000002</v>
      </c>
      <c r="S4" s="10">
        <v>0.70481403332993553</v>
      </c>
      <c r="T4" s="9">
        <v>144834284.94999999</v>
      </c>
      <c r="U4" s="9">
        <v>0.70079999999999998</v>
      </c>
      <c r="V4" s="9">
        <v>150319561.11000001</v>
      </c>
      <c r="W4" s="9">
        <v>0.69979999999999998</v>
      </c>
      <c r="X4" s="9">
        <v>127504586.14</v>
      </c>
      <c r="Y4" s="9">
        <v>0.70350000000000001</v>
      </c>
      <c r="Z4" s="13">
        <f>C4+E4+F4+H4+J4+L4+N4+P4+R4+T4+V4+X4</f>
        <v>1759909848.8</v>
      </c>
    </row>
    <row r="5" spans="2:26" ht="16" x14ac:dyDescent="0.2">
      <c r="B5" s="14" t="s">
        <v>5</v>
      </c>
      <c r="C5" s="15">
        <f>'[8]MT Prov et Dest'!$I$12</f>
        <v>13158721.580000002</v>
      </c>
      <c r="D5" s="16">
        <f>'[8]MT Prov et Dest'!$J$12</f>
        <v>6.759653305805538E-2</v>
      </c>
      <c r="E5" s="15">
        <v>12725432.960000001</v>
      </c>
      <c r="F5" s="15">
        <v>21024541.969999999</v>
      </c>
      <c r="G5" s="16">
        <v>7.8100000000000003E-2</v>
      </c>
      <c r="H5" s="15">
        <v>14252903.76</v>
      </c>
      <c r="I5" s="16">
        <v>8.0399999999999999E-2</v>
      </c>
      <c r="J5" s="15">
        <v>15101921.75</v>
      </c>
      <c r="K5" s="16">
        <v>8.14E-2</v>
      </c>
      <c r="L5" s="15">
        <v>16809340.260000002</v>
      </c>
      <c r="M5" s="16">
        <v>6.7299999999999999E-2</v>
      </c>
      <c r="N5" s="15">
        <v>16245912.029999999</v>
      </c>
      <c r="O5" s="16">
        <v>7.0400000000000004E-2</v>
      </c>
      <c r="P5" s="15">
        <v>15290372.789999999</v>
      </c>
      <c r="Q5" s="16">
        <v>6.9378624322803492E-2</v>
      </c>
      <c r="R5" s="15">
        <v>13765792.68</v>
      </c>
      <c r="S5" s="16">
        <v>6.9468615927783181E-2</v>
      </c>
      <c r="T5" s="15">
        <v>13870835.939999999</v>
      </c>
      <c r="U5" s="15">
        <v>6.7100000000000007E-2</v>
      </c>
      <c r="V5" s="15">
        <v>14380287.710000001</v>
      </c>
      <c r="W5" s="15">
        <v>6.6900000000000001E-2</v>
      </c>
      <c r="X5" s="15">
        <v>11313616.92</v>
      </c>
      <c r="Y5" s="15">
        <v>6.2399999999999997E-2</v>
      </c>
      <c r="Z5" s="13">
        <f t="shared" ref="Z5:Z20" si="0">C5+E5+F5+H5+J5+L5+N5+P5+R5+T5+V5+X5</f>
        <v>177939680.35000002</v>
      </c>
    </row>
    <row r="6" spans="2:26" ht="16" x14ac:dyDescent="0.2">
      <c r="B6" s="19" t="s">
        <v>6</v>
      </c>
      <c r="C6" s="20">
        <f>'[8]MT Prov et Dest'!$I$9</f>
        <v>9680086.0200000014</v>
      </c>
      <c r="D6" s="21">
        <f>'[8]MT Prov et Dest'!$J$9</f>
        <v>4.9726734521861479E-2</v>
      </c>
      <c r="E6" s="20">
        <v>8496797.5099999998</v>
      </c>
      <c r="F6" s="20">
        <v>13158230.23</v>
      </c>
      <c r="G6" s="21">
        <v>4.8899999999999999E-2</v>
      </c>
      <c r="H6" s="20">
        <v>8293354.6299999999</v>
      </c>
      <c r="I6" s="21">
        <v>4.6800000000000001E-2</v>
      </c>
      <c r="J6" s="20">
        <v>8161337.0199999996</v>
      </c>
      <c r="K6" s="21">
        <v>4.3999999999999997E-2</v>
      </c>
      <c r="L6" s="20">
        <v>9557593.6899999995</v>
      </c>
      <c r="M6" s="21">
        <v>3.8300000000000001E-2</v>
      </c>
      <c r="N6" s="20">
        <v>10157392.49</v>
      </c>
      <c r="O6" s="21">
        <v>4.3999999999999997E-2</v>
      </c>
      <c r="P6" s="20">
        <v>9636164.9499999974</v>
      </c>
      <c r="Q6" s="21">
        <v>4.372318956251009E-2</v>
      </c>
      <c r="R6" s="20">
        <v>8186316.7199999997</v>
      </c>
      <c r="S6" s="21">
        <v>4.1311975656230043E-2</v>
      </c>
      <c r="T6" s="20">
        <v>9020283.3000000007</v>
      </c>
      <c r="U6" s="20">
        <v>4.36E-2</v>
      </c>
      <c r="V6" s="20">
        <v>9136675.1199999992</v>
      </c>
      <c r="W6" s="20">
        <v>4.2500000000000003E-2</v>
      </c>
      <c r="X6" s="20">
        <v>7317406.4699999997</v>
      </c>
      <c r="Y6" s="20">
        <v>4.0399999999999998E-2</v>
      </c>
      <c r="Z6" s="13">
        <f t="shared" si="0"/>
        <v>110801638.14999999</v>
      </c>
    </row>
    <row r="7" spans="2:26" ht="16" x14ac:dyDescent="0.2">
      <c r="B7" s="24" t="s">
        <v>7</v>
      </c>
      <c r="C7" s="25">
        <f>'[8]MT Prov et Dest'!$I$8</f>
        <v>8012358.4299999997</v>
      </c>
      <c r="D7" s="26">
        <f>'[8]MT Prov et Dest'!$J$8</f>
        <v>4.1159595040727623E-2</v>
      </c>
      <c r="E7" s="25">
        <v>7033494.6399999997</v>
      </c>
      <c r="F7" s="25">
        <v>10401597.68</v>
      </c>
      <c r="G7" s="26">
        <v>3.8699999999999998E-2</v>
      </c>
      <c r="H7" s="25">
        <v>7336432.1799999997</v>
      </c>
      <c r="I7" s="26">
        <v>4.1399999999999999E-2</v>
      </c>
      <c r="J7" s="25">
        <v>6934633.8600000003</v>
      </c>
      <c r="K7" s="26">
        <v>3.7400000000000003E-2</v>
      </c>
      <c r="L7" s="25">
        <v>8129187.9199999999</v>
      </c>
      <c r="M7" s="26">
        <v>3.2599999999999997E-2</v>
      </c>
      <c r="N7" s="25">
        <v>8008745.1399999997</v>
      </c>
      <c r="O7" s="26">
        <v>3.4700000000000002E-2</v>
      </c>
      <c r="P7" s="25">
        <v>7923966.0999999987</v>
      </c>
      <c r="Q7" s="26">
        <v>3.5954248777902438E-2</v>
      </c>
      <c r="R7" s="25">
        <v>7363101.2500000009</v>
      </c>
      <c r="S7" s="26">
        <v>3.7157646106118047E-2</v>
      </c>
      <c r="T7" s="25">
        <v>7820671.1900000004</v>
      </c>
      <c r="U7" s="25">
        <v>3.78E-2</v>
      </c>
      <c r="V7" s="25">
        <v>8552413.5199999996</v>
      </c>
      <c r="W7" s="25">
        <v>3.9800000000000002E-2</v>
      </c>
      <c r="X7" s="25">
        <v>7297236.2999999998</v>
      </c>
      <c r="Y7" s="25">
        <v>4.0300000000000002E-2</v>
      </c>
      <c r="Z7" s="13">
        <f t="shared" si="0"/>
        <v>94813838.209999993</v>
      </c>
    </row>
    <row r="8" spans="2:26" ht="16" x14ac:dyDescent="0.2">
      <c r="B8" s="29" t="s">
        <v>8</v>
      </c>
      <c r="C8" s="30">
        <f>'[8]MT Prov et Dest'!$I$13</f>
        <v>5045003.2</v>
      </c>
      <c r="D8" s="31">
        <f>'[8]MT Prov et Dest'!$J$13</f>
        <v>2.5916250565337601E-2</v>
      </c>
      <c r="E8" s="30">
        <v>4729480.7</v>
      </c>
      <c r="F8" s="30">
        <v>8935412.4199999999</v>
      </c>
      <c r="G8" s="31">
        <v>3.32E-2</v>
      </c>
      <c r="H8" s="30">
        <v>5053369.0199999996</v>
      </c>
      <c r="I8" s="31">
        <v>2.8500000000000001E-2</v>
      </c>
      <c r="J8" s="30">
        <v>4969882.72</v>
      </c>
      <c r="K8" s="31">
        <v>2.6800000000000001E-2</v>
      </c>
      <c r="L8" s="30">
        <v>5242726.09</v>
      </c>
      <c r="M8" s="31">
        <v>2.1000000000000001E-2</v>
      </c>
      <c r="N8" s="30">
        <v>5380649.1200000001</v>
      </c>
      <c r="O8" s="31">
        <v>2.3300000000000001E-2</v>
      </c>
      <c r="P8" s="30">
        <v>5315549.45</v>
      </c>
      <c r="Q8" s="31">
        <v>2.4118804258456195E-2</v>
      </c>
      <c r="R8" s="30">
        <v>5178736.71</v>
      </c>
      <c r="S8" s="31">
        <v>2.61343229453679E-2</v>
      </c>
      <c r="T8" s="30">
        <v>5601906.1500000004</v>
      </c>
      <c r="U8" s="30">
        <v>2.7099999999999999E-2</v>
      </c>
      <c r="V8" s="30">
        <v>5631908.5099999998</v>
      </c>
      <c r="W8" s="30">
        <v>2.6200000000000001E-2</v>
      </c>
      <c r="X8" s="30">
        <v>4872453.58</v>
      </c>
      <c r="Y8" s="30">
        <v>2.69E-2</v>
      </c>
      <c r="Z8" s="13">
        <f t="shared" si="0"/>
        <v>65957077.669999994</v>
      </c>
    </row>
    <row r="9" spans="2:26" ht="16" x14ac:dyDescent="0.2">
      <c r="B9" s="34" t="s">
        <v>9</v>
      </c>
      <c r="C9" s="35">
        <f>'[8]MT Prov et Dest'!$I$10</f>
        <v>5900356.7699999996</v>
      </c>
      <c r="D9" s="36">
        <f>'[8]MT Prov et Dest'!$J$10</f>
        <v>3.0310213574533715E-2</v>
      </c>
      <c r="E9" s="35">
        <v>5280989.41</v>
      </c>
      <c r="F9" s="35">
        <v>7622052.1699999999</v>
      </c>
      <c r="G9" s="36">
        <v>2.8299999999999999E-2</v>
      </c>
      <c r="H9" s="35">
        <v>4883213.51</v>
      </c>
      <c r="I9" s="36">
        <v>2.76E-2</v>
      </c>
      <c r="J9" s="35">
        <v>5707839.7999999998</v>
      </c>
      <c r="K9" s="36">
        <v>3.0800000000000001E-2</v>
      </c>
      <c r="L9" s="35">
        <v>6532078.7000000002</v>
      </c>
      <c r="M9" s="36">
        <v>2.6200000000000001E-2</v>
      </c>
      <c r="N9" s="35">
        <v>6168136.3200000003</v>
      </c>
      <c r="O9" s="36">
        <v>2.6700000000000002E-2</v>
      </c>
      <c r="P9" s="35">
        <v>6480304.0900000017</v>
      </c>
      <c r="Q9" s="36">
        <v>2.940376857598101E-2</v>
      </c>
      <c r="R9" s="35">
        <v>6426494.3899999997</v>
      </c>
      <c r="S9" s="36">
        <v>3.2431090669379693E-2</v>
      </c>
      <c r="T9" s="35">
        <v>6615690.2199999997</v>
      </c>
      <c r="U9" s="35">
        <v>3.2000000000000001E-2</v>
      </c>
      <c r="V9" s="35">
        <v>6712143.29</v>
      </c>
      <c r="W9" s="35">
        <v>3.1199999999999999E-2</v>
      </c>
      <c r="X9" s="35">
        <v>6550919.21</v>
      </c>
      <c r="Y9" s="35">
        <v>3.61E-2</v>
      </c>
      <c r="Z9" s="13">
        <f t="shared" si="0"/>
        <v>74880217.879999995</v>
      </c>
    </row>
    <row r="10" spans="2:26" ht="16" x14ac:dyDescent="0.2">
      <c r="B10" s="39" t="s">
        <v>10</v>
      </c>
      <c r="C10" s="40">
        <f>'[8]MT Prov et Dest'!$I$15</f>
        <v>4342578.3800000008</v>
      </c>
      <c r="D10" s="41">
        <f>'[8]MT Prov et Dest'!$J$15</f>
        <v>2.2307884640330431E-2</v>
      </c>
      <c r="E10" s="40">
        <v>4244889.38</v>
      </c>
      <c r="F10" s="40">
        <v>5436371.5700000003</v>
      </c>
      <c r="G10" s="41">
        <v>2.0199999999999999E-2</v>
      </c>
      <c r="H10" s="40">
        <v>3422967.43</v>
      </c>
      <c r="I10" s="41">
        <v>1.9300000000000001E-2</v>
      </c>
      <c r="J10" s="40">
        <v>3592178.17</v>
      </c>
      <c r="K10" s="41">
        <v>1.9400000000000001E-2</v>
      </c>
      <c r="L10" s="40">
        <v>4111908.91</v>
      </c>
      <c r="M10" s="41">
        <v>1.6500000000000001E-2</v>
      </c>
      <c r="N10" s="40">
        <v>3992319.29</v>
      </c>
      <c r="O10" s="41">
        <v>1.7299999999999999E-2</v>
      </c>
      <c r="P10" s="40">
        <v>4318850.32</v>
      </c>
      <c r="Q10" s="41">
        <v>1.9596375966298443E-2</v>
      </c>
      <c r="R10" s="40">
        <v>3836835.6100000003</v>
      </c>
      <c r="S10" s="41">
        <v>1.9362463576571294E-2</v>
      </c>
      <c r="T10" s="40">
        <v>4082675.57</v>
      </c>
      <c r="U10" s="40">
        <v>1.9800000000000002E-2</v>
      </c>
      <c r="V10" s="40">
        <v>4287974.12</v>
      </c>
      <c r="W10" s="40">
        <v>0.02</v>
      </c>
      <c r="X10" s="40">
        <v>3318267.69</v>
      </c>
      <c r="Y10" s="40">
        <v>1.83E-2</v>
      </c>
      <c r="Z10" s="13">
        <f t="shared" si="0"/>
        <v>48987816.439999998</v>
      </c>
    </row>
    <row r="11" spans="2:26" ht="16" x14ac:dyDescent="0.2">
      <c r="B11" s="44" t="s">
        <v>11</v>
      </c>
      <c r="C11" s="9">
        <f>'[8]MT Prov et Dest'!$I$16</f>
        <v>3324687.31</v>
      </c>
      <c r="D11" s="45">
        <f>'[8]MT Prov et Dest'!$J$16</f>
        <v>1.7078964266535698E-2</v>
      </c>
      <c r="E11" s="9">
        <v>3067165.93</v>
      </c>
      <c r="F11" s="9">
        <v>4308864.5999999996</v>
      </c>
      <c r="G11" s="45">
        <v>1.6E-2</v>
      </c>
      <c r="H11" s="9">
        <v>3035929.31</v>
      </c>
      <c r="I11" s="45">
        <v>1.7100000000000001E-2</v>
      </c>
      <c r="J11" s="9">
        <v>2906682.4</v>
      </c>
      <c r="K11" s="45">
        <v>1.5699999999999999E-2</v>
      </c>
      <c r="L11" s="9">
        <v>3563374.7</v>
      </c>
      <c r="M11" s="45">
        <v>1.43E-2</v>
      </c>
      <c r="N11" s="9">
        <v>3280158.93</v>
      </c>
      <c r="O11" s="45">
        <v>1.4200000000000001E-2</v>
      </c>
      <c r="P11" s="9">
        <v>3324376.9499999997</v>
      </c>
      <c r="Q11" s="45">
        <v>1.5084046850203531E-2</v>
      </c>
      <c r="R11" s="9">
        <v>3145501.1300000004</v>
      </c>
      <c r="S11" s="45">
        <v>1.5873667065889448E-2</v>
      </c>
      <c r="T11" s="9">
        <v>3298944.53</v>
      </c>
      <c r="U11" s="9">
        <v>1.6E-2</v>
      </c>
      <c r="V11" s="9">
        <v>3554564.67</v>
      </c>
      <c r="W11" s="9">
        <v>1.6500000000000001E-2</v>
      </c>
      <c r="X11" s="9">
        <v>2506464.19</v>
      </c>
      <c r="Y11" s="9">
        <v>1.38E-2</v>
      </c>
      <c r="Z11" s="13">
        <f t="shared" si="0"/>
        <v>39316714.649999999</v>
      </c>
    </row>
    <row r="12" spans="2:26" ht="16" x14ac:dyDescent="0.2">
      <c r="B12" s="47" t="s">
        <v>12</v>
      </c>
      <c r="C12" s="48">
        <f>'[8]MT Prov et Dest'!$I$11</f>
        <v>3206218.1100000003</v>
      </c>
      <c r="D12" s="49">
        <f>'[8]MT Prov et Dest'!$J$11</f>
        <v>1.647038636286359E-2</v>
      </c>
      <c r="E12" s="48">
        <v>2932253.85</v>
      </c>
      <c r="F12" s="48">
        <v>4623764.41</v>
      </c>
      <c r="G12" s="49">
        <v>1.72E-2</v>
      </c>
      <c r="H12" s="48">
        <v>2886413.16</v>
      </c>
      <c r="I12" s="49">
        <v>1.6299999999999999E-2</v>
      </c>
      <c r="J12" s="48">
        <v>2613537.2999999998</v>
      </c>
      <c r="K12" s="49">
        <v>1.41E-2</v>
      </c>
      <c r="L12" s="48">
        <v>2979140.35</v>
      </c>
      <c r="M12" s="49">
        <v>1.1900000000000001E-2</v>
      </c>
      <c r="N12" s="48">
        <v>3050774.44</v>
      </c>
      <c r="O12" s="49">
        <v>1.32E-2</v>
      </c>
      <c r="P12" s="48">
        <v>2917689.4099999997</v>
      </c>
      <c r="Q12" s="49">
        <v>1.3238740496856921E-2</v>
      </c>
      <c r="R12" s="48">
        <v>2540410.1200000006</v>
      </c>
      <c r="S12" s="49">
        <v>1.2820095364485296E-2</v>
      </c>
      <c r="T12" s="48">
        <v>2683741.2200000002</v>
      </c>
      <c r="U12" s="48">
        <v>1.2999999999999999E-2</v>
      </c>
      <c r="V12" s="48">
        <v>2795700.1</v>
      </c>
      <c r="W12" s="48">
        <v>1.2999999999999999E-2</v>
      </c>
      <c r="X12" s="48">
        <v>2447205.0299999998</v>
      </c>
      <c r="Y12" s="48">
        <v>1.35E-2</v>
      </c>
      <c r="Z12" s="13">
        <f t="shared" si="0"/>
        <v>35676847.500000007</v>
      </c>
    </row>
    <row r="13" spans="2:26" ht="16" x14ac:dyDescent="0.2">
      <c r="B13" s="44" t="s">
        <v>13</v>
      </c>
      <c r="C13" s="53">
        <f>'[8]MT Prov et Dest'!$I$22</f>
        <v>1812082.89</v>
      </c>
      <c r="D13" s="45">
        <f>'[8]MT Prov et Dest'!$J$22</f>
        <v>9.3086946351988616E-3</v>
      </c>
      <c r="E13" s="53">
        <v>1725706.81</v>
      </c>
      <c r="F13" s="53">
        <v>3346135.86</v>
      </c>
      <c r="G13" s="45">
        <v>1.24E-2</v>
      </c>
      <c r="H13" s="53">
        <v>1445189.57</v>
      </c>
      <c r="I13" s="45">
        <v>8.2000000000000007E-3</v>
      </c>
      <c r="J13" s="53">
        <v>1801950.62</v>
      </c>
      <c r="K13" s="45">
        <v>9.7000000000000003E-3</v>
      </c>
      <c r="L13" s="53">
        <v>2214287.87</v>
      </c>
      <c r="M13" s="45">
        <v>8.8999999999999999E-3</v>
      </c>
      <c r="N13" s="53">
        <v>2362187.25</v>
      </c>
      <c r="O13" s="45">
        <v>1.0200000000000001E-2</v>
      </c>
      <c r="P13" s="53">
        <v>2457253.66</v>
      </c>
      <c r="Q13" s="45">
        <v>1.1149556710250353E-2</v>
      </c>
      <c r="R13" s="53">
        <v>2427757.2600000002</v>
      </c>
      <c r="S13" s="45">
        <v>1.2251596444995079E-2</v>
      </c>
      <c r="T13" s="53">
        <v>2713022.14</v>
      </c>
      <c r="U13" s="53">
        <v>1.3100000000000001E-2</v>
      </c>
      <c r="V13" s="53">
        <v>2876257.71</v>
      </c>
      <c r="W13" s="53">
        <v>1.34E-2</v>
      </c>
      <c r="X13" s="53">
        <v>2572862.83</v>
      </c>
      <c r="Y13" s="53">
        <v>1.4200000000000001E-2</v>
      </c>
      <c r="Z13" s="13">
        <f t="shared" si="0"/>
        <v>27754694.470000006</v>
      </c>
    </row>
    <row r="14" spans="2:26" ht="16" x14ac:dyDescent="0.2">
      <c r="B14" s="44" t="s">
        <v>14</v>
      </c>
      <c r="C14" s="53">
        <f>'[8]MT Prov et Dest'!$I$17</f>
        <v>1352902.41</v>
      </c>
      <c r="D14" s="45">
        <f>'[8]MT Prov et Dest'!$J$17</f>
        <v>6.949878217720278E-3</v>
      </c>
      <c r="E14" s="53">
        <v>1259975.99</v>
      </c>
      <c r="F14" s="53">
        <v>1849256.27</v>
      </c>
      <c r="G14" s="45">
        <v>6.8999999999999999E-3</v>
      </c>
      <c r="H14" s="53">
        <v>1332796.22</v>
      </c>
      <c r="I14" s="45">
        <v>7.4999999999999997E-3</v>
      </c>
      <c r="J14" s="53">
        <v>1367670.71</v>
      </c>
      <c r="K14" s="45">
        <v>7.4000000000000003E-3</v>
      </c>
      <c r="L14" s="53">
        <v>1773947.77</v>
      </c>
      <c r="M14" s="45">
        <v>7.1000000000000004E-3</v>
      </c>
      <c r="N14" s="53">
        <v>1762125.86</v>
      </c>
      <c r="O14" s="45">
        <v>7.6E-3</v>
      </c>
      <c r="P14" s="53">
        <v>1747002.8599999999</v>
      </c>
      <c r="Q14" s="45">
        <v>7.9268606972141224E-3</v>
      </c>
      <c r="R14" s="53">
        <v>1577969.5499999998</v>
      </c>
      <c r="S14" s="45">
        <v>7.9631709675498947E-3</v>
      </c>
      <c r="T14" s="53">
        <v>1791484.85</v>
      </c>
      <c r="U14" s="53">
        <v>8.6999999999999994E-3</v>
      </c>
      <c r="V14" s="53">
        <v>1768051.57</v>
      </c>
      <c r="W14" s="53">
        <v>8.2000000000000007E-3</v>
      </c>
      <c r="X14" s="53">
        <v>1410671.67</v>
      </c>
      <c r="Y14" s="53">
        <v>7.7999999999999996E-3</v>
      </c>
      <c r="Z14" s="13">
        <f t="shared" si="0"/>
        <v>18993855.729999997</v>
      </c>
    </row>
    <row r="15" spans="2:26" ht="16" x14ac:dyDescent="0.2">
      <c r="B15" s="44" t="s">
        <v>15</v>
      </c>
      <c r="C15" s="53">
        <f>'[8]MT Prov et Dest'!$I$19</f>
        <v>2618518.9500000002</v>
      </c>
      <c r="D15" s="45">
        <f>'[8]MT Prov et Dest'!$J$19</f>
        <v>1.3451367725254312E-2</v>
      </c>
      <c r="E15" s="53">
        <v>2608674.7000000002</v>
      </c>
      <c r="F15" s="53">
        <v>4582813.13</v>
      </c>
      <c r="G15" s="45">
        <v>1.7000000000000001E-2</v>
      </c>
      <c r="H15" s="53">
        <v>2874817.92</v>
      </c>
      <c r="I15" s="45">
        <v>1.6199999999999999E-2</v>
      </c>
      <c r="J15" s="53">
        <v>3397569.88</v>
      </c>
      <c r="K15" s="45">
        <v>1.83E-2</v>
      </c>
      <c r="L15" s="53">
        <v>3982362.67</v>
      </c>
      <c r="M15" s="45">
        <v>1.6E-2</v>
      </c>
      <c r="N15" s="53">
        <v>3680139.9</v>
      </c>
      <c r="O15" s="45">
        <v>1.6E-2</v>
      </c>
      <c r="P15" s="53">
        <v>3612739.9</v>
      </c>
      <c r="Q15" s="45">
        <v>1.6392466536985111E-2</v>
      </c>
      <c r="R15" s="53">
        <v>3315462.6500000004</v>
      </c>
      <c r="S15" s="45">
        <v>1.6731372236223469E-2</v>
      </c>
      <c r="T15" s="53">
        <v>3471890.5</v>
      </c>
      <c r="U15" s="53">
        <v>1.6799999999999999E-2</v>
      </c>
      <c r="V15" s="53">
        <v>3893421.01</v>
      </c>
      <c r="W15" s="53">
        <v>1.8100000000000002E-2</v>
      </c>
      <c r="X15" s="53">
        <v>3381033.65</v>
      </c>
      <c r="Y15" s="53">
        <v>1.8700000000000001E-2</v>
      </c>
      <c r="Z15" s="13">
        <f t="shared" si="0"/>
        <v>41419444.859999992</v>
      </c>
    </row>
    <row r="16" spans="2:26" ht="16" x14ac:dyDescent="0.2">
      <c r="B16" s="44" t="s">
        <v>16</v>
      </c>
      <c r="C16" s="53">
        <f>'[8]MT Prov et Dest'!$I$20</f>
        <v>458616.5799999999</v>
      </c>
      <c r="D16" s="45">
        <f>'[8]MT Prov et Dest'!$J$20</f>
        <v>2.3559196554519914E-3</v>
      </c>
      <c r="E16" s="53">
        <v>349506.38</v>
      </c>
      <c r="F16" s="53">
        <v>663775.28</v>
      </c>
      <c r="G16" s="45">
        <v>2.5000000000000001E-3</v>
      </c>
      <c r="H16" s="53">
        <v>734479.48</v>
      </c>
      <c r="I16" s="45">
        <v>4.1000000000000003E-3</v>
      </c>
      <c r="J16" s="53">
        <v>392439.59</v>
      </c>
      <c r="K16" s="45">
        <v>2.0999999999999999E-3</v>
      </c>
      <c r="L16" s="53">
        <v>426801.57</v>
      </c>
      <c r="M16" s="45">
        <v>1.6999999999999999E-3</v>
      </c>
      <c r="N16" s="53">
        <v>489276.51</v>
      </c>
      <c r="O16" s="45">
        <v>2.0999999999999999E-3</v>
      </c>
      <c r="P16" s="53">
        <v>493343.48</v>
      </c>
      <c r="Q16" s="45">
        <v>2.2384995075731256E-3</v>
      </c>
      <c r="R16" s="53">
        <v>444391.1</v>
      </c>
      <c r="S16" s="45">
        <v>2.2426049385791771E-3</v>
      </c>
      <c r="T16" s="53">
        <v>523511.45</v>
      </c>
      <c r="U16" s="53">
        <v>2.5000000000000001E-3</v>
      </c>
      <c r="V16" s="53">
        <v>543061.37</v>
      </c>
      <c r="W16" s="53">
        <v>2.5000000000000001E-3</v>
      </c>
      <c r="X16" s="53">
        <v>463961.43</v>
      </c>
      <c r="Y16" s="53">
        <v>2.5999999999999999E-3</v>
      </c>
      <c r="Z16" s="13">
        <f t="shared" si="0"/>
        <v>5983164.2199999997</v>
      </c>
    </row>
    <row r="17" spans="2:26" ht="16" x14ac:dyDescent="0.2">
      <c r="B17" s="44" t="s">
        <v>17</v>
      </c>
      <c r="C17" s="53">
        <f>'[8]MT Prov et Dest'!$I$14</f>
        <v>146438.52000000002</v>
      </c>
      <c r="D17" s="45">
        <f>'[8]MT Prov et Dest'!$J$14</f>
        <v>7.5225668374941806E-4</v>
      </c>
      <c r="E17" s="53">
        <v>115973.38</v>
      </c>
      <c r="F17" s="53">
        <v>206211.28</v>
      </c>
      <c r="G17" s="45">
        <v>8.0000000000000004E-4</v>
      </c>
      <c r="H17" s="53">
        <v>134579.4</v>
      </c>
      <c r="I17" s="45">
        <v>8.0000000000000004E-4</v>
      </c>
      <c r="J17" s="53">
        <v>113286.07</v>
      </c>
      <c r="K17" s="45">
        <v>5.9999999999999995E-4</v>
      </c>
      <c r="L17" s="53">
        <v>147581.74</v>
      </c>
      <c r="M17" s="45">
        <v>5.9999999999999995E-4</v>
      </c>
      <c r="N17" s="53">
        <v>135233.9</v>
      </c>
      <c r="O17" s="45">
        <v>5.9999999999999995E-4</v>
      </c>
      <c r="P17" s="53">
        <v>99360.58</v>
      </c>
      <c r="Q17" s="45">
        <v>4.5083925990504657E-4</v>
      </c>
      <c r="R17" s="53">
        <v>121818.30000000002</v>
      </c>
      <c r="S17" s="45">
        <v>6.147520082857641E-4</v>
      </c>
      <c r="T17" s="53">
        <v>121169</v>
      </c>
      <c r="U17" s="53">
        <v>5.9999999999999995E-4</v>
      </c>
      <c r="V17" s="53">
        <v>143275.43</v>
      </c>
      <c r="W17" s="53">
        <v>6.9999999999999999E-4</v>
      </c>
      <c r="X17" s="53">
        <v>109945.02</v>
      </c>
      <c r="Y17" s="53">
        <v>5.9999999999999995E-4</v>
      </c>
      <c r="Z17" s="13">
        <f t="shared" si="0"/>
        <v>1594872.62</v>
      </c>
    </row>
    <row r="18" spans="2:26" ht="16" x14ac:dyDescent="0.2">
      <c r="B18" s="44" t="s">
        <v>18</v>
      </c>
      <c r="C18" s="53">
        <f>'[8]MT Prov et Dest'!$I$18</f>
        <v>135280.65</v>
      </c>
      <c r="D18" s="45">
        <f>'[8]MT Prov et Dest'!$J$18</f>
        <v>6.9493855267361139E-4</v>
      </c>
      <c r="E18" s="53">
        <v>122075.87</v>
      </c>
      <c r="F18" s="53">
        <v>135084.24</v>
      </c>
      <c r="G18" s="45">
        <v>5.0000000000000001E-4</v>
      </c>
      <c r="H18" s="53">
        <v>92038</v>
      </c>
      <c r="I18" s="45">
        <v>5.0000000000000001E-4</v>
      </c>
      <c r="J18" s="53">
        <v>104168.06</v>
      </c>
      <c r="K18" s="45">
        <v>5.9999999999999995E-4</v>
      </c>
      <c r="L18" s="53">
        <v>106384.94</v>
      </c>
      <c r="M18" s="45">
        <v>4.0000000000000002E-4</v>
      </c>
      <c r="N18" s="53">
        <v>101569.96</v>
      </c>
      <c r="O18" s="45">
        <v>4.0000000000000002E-4</v>
      </c>
      <c r="P18" s="53">
        <v>125679.55999999998</v>
      </c>
      <c r="Q18" s="45">
        <v>5.7025914920778333E-4</v>
      </c>
      <c r="R18" s="53">
        <v>80461.399999999994</v>
      </c>
      <c r="S18" s="45">
        <v>4.0604578490657128E-4</v>
      </c>
      <c r="T18" s="53">
        <v>96784.56</v>
      </c>
      <c r="U18" s="53">
        <v>5.0000000000000001E-4</v>
      </c>
      <c r="V18" s="53">
        <v>86744.38</v>
      </c>
      <c r="W18" s="53">
        <v>4.0000000000000002E-4</v>
      </c>
      <c r="X18" s="53">
        <v>92426.43</v>
      </c>
      <c r="Y18" s="53">
        <v>5.0000000000000001E-4</v>
      </c>
      <c r="Z18" s="13">
        <f t="shared" si="0"/>
        <v>1278698.05</v>
      </c>
    </row>
    <row r="19" spans="2:26" ht="16" x14ac:dyDescent="0.2">
      <c r="B19" s="44" t="s">
        <v>19</v>
      </c>
      <c r="C19" s="53">
        <f>'[8]MT Prov et Dest'!$I$21</f>
        <v>103931.34999999998</v>
      </c>
      <c r="D19" s="45">
        <f>'[8]MT Prov et Dest'!$J$21</f>
        <v>5.3389676902361515E-4</v>
      </c>
      <c r="E19" s="53">
        <v>82163.16</v>
      </c>
      <c r="F19" s="53">
        <v>94791.29</v>
      </c>
      <c r="G19" s="45">
        <v>4.0000000000000002E-4</v>
      </c>
      <c r="H19" s="53">
        <v>81905.45</v>
      </c>
      <c r="I19" s="45">
        <v>5.0000000000000001E-4</v>
      </c>
      <c r="J19" s="53">
        <v>52679.71</v>
      </c>
      <c r="K19" s="45">
        <v>2.9999999999999997E-4</v>
      </c>
      <c r="L19" s="53">
        <v>111719.74</v>
      </c>
      <c r="M19" s="45">
        <v>4.0000000000000002E-4</v>
      </c>
      <c r="N19" s="53">
        <v>99857.36</v>
      </c>
      <c r="O19" s="45">
        <v>4.0000000000000002E-4</v>
      </c>
      <c r="P19" s="53">
        <v>93215.219999999987</v>
      </c>
      <c r="Q19" s="45">
        <v>4.2295526854499129E-4</v>
      </c>
      <c r="R19" s="53">
        <v>82542.3</v>
      </c>
      <c r="S19" s="45">
        <v>4.1654697769978751E-4</v>
      </c>
      <c r="T19" s="53">
        <v>117244.18</v>
      </c>
      <c r="U19" s="53">
        <v>5.9999999999999995E-4</v>
      </c>
      <c r="V19" s="53">
        <v>113511.25</v>
      </c>
      <c r="W19" s="53">
        <v>5.0000000000000001E-4</v>
      </c>
      <c r="X19" s="53">
        <v>83511.14</v>
      </c>
      <c r="Y19" s="53">
        <v>5.0000000000000001E-4</v>
      </c>
      <c r="Z19" s="13">
        <f t="shared" si="0"/>
        <v>1117072.1499999999</v>
      </c>
    </row>
    <row r="20" spans="2:26" ht="16" x14ac:dyDescent="0.2">
      <c r="B20" s="7" t="s">
        <v>20</v>
      </c>
      <c r="C20" s="55">
        <f>SUM(C4:C19)</f>
        <v>194665628.32000005</v>
      </c>
      <c r="D20" s="56">
        <v>1</v>
      </c>
      <c r="E20" s="55">
        <f>SUM(E4:E19)</f>
        <v>178471480.80999994</v>
      </c>
      <c r="F20" s="55">
        <f>SUM(F4:F19)</f>
        <v>269062743.75999999</v>
      </c>
      <c r="G20" s="56">
        <v>1</v>
      </c>
      <c r="H20" s="55">
        <f>SUM(H4:H19)</f>
        <v>177185077.60999995</v>
      </c>
      <c r="I20" s="56">
        <v>1</v>
      </c>
      <c r="J20" s="55">
        <f>SUM(J4:J19)</f>
        <v>185558876.34000006</v>
      </c>
      <c r="K20" s="56">
        <v>1</v>
      </c>
      <c r="L20" s="55">
        <f>SUM(L4:L19)</f>
        <v>249586500.58999994</v>
      </c>
      <c r="M20" s="56">
        <v>1</v>
      </c>
      <c r="N20" s="55">
        <f>SUM(N4:N19)</f>
        <v>230644218.08000004</v>
      </c>
      <c r="O20" s="56">
        <v>1</v>
      </c>
      <c r="P20" s="55">
        <f>SUM(P4:P19)</f>
        <v>220390256.20999995</v>
      </c>
      <c r="Q20" s="45">
        <f>SUM(Q4:Q19)</f>
        <v>0.99999999999999989</v>
      </c>
      <c r="R20" s="55">
        <f>SUM(R4:R19)</f>
        <v>198158441.71000007</v>
      </c>
      <c r="S20" s="45">
        <f>SUM(S4:S19)</f>
        <v>1.0000000000000002</v>
      </c>
      <c r="T20" s="55">
        <f>SUM(T4:T19)</f>
        <v>206664139.74999997</v>
      </c>
      <c r="U20" s="55">
        <v>1</v>
      </c>
      <c r="V20" s="55">
        <f>SUM(V4:V19)</f>
        <v>214795550.87</v>
      </c>
      <c r="W20" s="55">
        <v>1</v>
      </c>
      <c r="X20" s="55">
        <f>SUM(X4:X19)</f>
        <v>181242567.70000005</v>
      </c>
      <c r="Y20" s="55">
        <v>1</v>
      </c>
      <c r="Z20" s="13">
        <f t="shared" si="0"/>
        <v>2506425481.75</v>
      </c>
    </row>
    <row r="21" spans="2:26" ht="16" x14ac:dyDescent="0.2">
      <c r="B21" s="58" t="s">
        <v>21</v>
      </c>
      <c r="C21" s="59">
        <f>'[8]MT nombres'!$B$12</f>
        <v>1339458</v>
      </c>
      <c r="D21" s="59"/>
      <c r="E21" s="59">
        <v>1240871</v>
      </c>
      <c r="F21" s="59">
        <v>1811372</v>
      </c>
      <c r="G21" s="59"/>
      <c r="H21" s="59">
        <f>'[9]MT nombres'!$E$12</f>
        <v>1184530</v>
      </c>
      <c r="I21" s="59"/>
      <c r="J21" s="59">
        <v>1299671</v>
      </c>
      <c r="K21" s="59"/>
      <c r="L21" s="59">
        <v>1556802</v>
      </c>
      <c r="M21" s="59"/>
      <c r="N21" s="59">
        <v>1547010</v>
      </c>
      <c r="O21" s="59"/>
      <c r="P21" s="59">
        <v>1488976</v>
      </c>
      <c r="Q21" s="59"/>
      <c r="R21" s="59">
        <v>1425246</v>
      </c>
      <c r="S21" s="59"/>
      <c r="T21" s="9">
        <v>1444525</v>
      </c>
      <c r="U21" s="10"/>
      <c r="V21" s="9">
        <v>1450605</v>
      </c>
      <c r="W21" s="10"/>
      <c r="X21" s="9">
        <v>1318589</v>
      </c>
      <c r="Y21" s="10"/>
      <c r="Z21" s="91">
        <f>C21+E21+F21+H21+J21+L21+N21+P21+R21+T21+V21+X21</f>
        <v>17107655</v>
      </c>
    </row>
    <row r="22" spans="2:26" ht="16" x14ac:dyDescent="0.2">
      <c r="B22" s="19" t="s">
        <v>22</v>
      </c>
      <c r="C22" s="63">
        <f>C20/C21</f>
        <v>145.33164035005208</v>
      </c>
      <c r="D22" s="63"/>
      <c r="E22" s="63">
        <f>E20/E21</f>
        <v>143.82758627609149</v>
      </c>
      <c r="F22" s="63">
        <f>F20/F21</f>
        <v>148.54085398250606</v>
      </c>
      <c r="G22" s="20"/>
      <c r="H22" s="20">
        <f>H20/H21</f>
        <v>149.58260036470156</v>
      </c>
      <c r="I22" s="20"/>
      <c r="J22" s="20">
        <f>J20/J21</f>
        <v>142.77372992088002</v>
      </c>
      <c r="K22" s="20"/>
      <c r="L22" s="20">
        <f>L20/L21</f>
        <v>160.32000253725261</v>
      </c>
      <c r="M22" s="20"/>
      <c r="N22" s="20">
        <f>N20/N21</f>
        <v>149.09032138124513</v>
      </c>
      <c r="O22" s="20"/>
      <c r="P22" s="20">
        <f>P20/P21</f>
        <v>148.01464644829733</v>
      </c>
      <c r="Q22" s="20"/>
      <c r="R22" s="20">
        <f>R20/R21</f>
        <v>139.0345538314088</v>
      </c>
      <c r="S22" s="20"/>
      <c r="T22" s="20">
        <f>T20/T21</f>
        <v>143.06719492566759</v>
      </c>
      <c r="U22" s="10"/>
      <c r="V22" s="20">
        <f>V20/V21</f>
        <v>148.07308045263872</v>
      </c>
      <c r="W22" s="10"/>
      <c r="X22" s="20">
        <f>X20/X21</f>
        <v>137.45190328449581</v>
      </c>
      <c r="Y22" s="10"/>
      <c r="Z22" s="55">
        <f>Z20/Z21</f>
        <v>146.50900323568601</v>
      </c>
    </row>
    <row r="25" spans="2:26" ht="24" x14ac:dyDescent="0.25">
      <c r="B25" s="158" t="s">
        <v>26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60"/>
    </row>
    <row r="26" spans="2:26" ht="16" x14ac:dyDescent="0.2">
      <c r="B26" s="89" t="s">
        <v>1</v>
      </c>
      <c r="C26" s="90">
        <v>43374</v>
      </c>
      <c r="D26" s="89" t="s">
        <v>2</v>
      </c>
      <c r="E26" s="90">
        <v>43405</v>
      </c>
      <c r="F26" s="90">
        <v>43435</v>
      </c>
      <c r="G26" s="89" t="s">
        <v>2</v>
      </c>
      <c r="H26" s="90">
        <v>43466</v>
      </c>
      <c r="I26" s="89" t="s">
        <v>2</v>
      </c>
      <c r="J26" s="90">
        <v>43497</v>
      </c>
      <c r="K26" s="89" t="s">
        <v>2</v>
      </c>
      <c r="L26" s="90">
        <v>43525</v>
      </c>
      <c r="M26" s="89" t="s">
        <v>2</v>
      </c>
      <c r="N26" s="90">
        <v>43556</v>
      </c>
      <c r="O26" s="89" t="s">
        <v>2</v>
      </c>
      <c r="P26" s="90">
        <v>43586</v>
      </c>
      <c r="Q26" s="89" t="s">
        <v>2</v>
      </c>
      <c r="R26" s="90">
        <v>43617</v>
      </c>
      <c r="S26" s="89" t="s">
        <v>2</v>
      </c>
      <c r="T26" s="90">
        <v>43647</v>
      </c>
      <c r="U26" s="89" t="s">
        <v>2</v>
      </c>
      <c r="V26" s="90">
        <v>43678</v>
      </c>
      <c r="W26" s="89" t="s">
        <v>2</v>
      </c>
      <c r="X26" s="90">
        <v>43709</v>
      </c>
      <c r="Y26" s="89" t="s">
        <v>2</v>
      </c>
      <c r="Z26" s="89" t="s">
        <v>25</v>
      </c>
    </row>
    <row r="27" spans="2:26" ht="16" x14ac:dyDescent="0.2">
      <c r="B27" s="8" t="s">
        <v>4</v>
      </c>
      <c r="C27" s="9">
        <f>'[8]MT Prov et Dest'!$S$7</f>
        <v>14291777.23</v>
      </c>
      <c r="D27" s="10">
        <f>'[8]MT Prov et Dest'!$T$7</f>
        <v>0.58232769367425397</v>
      </c>
      <c r="E27" s="9">
        <v>12133879.539999999</v>
      </c>
      <c r="F27" s="9">
        <v>14115461.85</v>
      </c>
      <c r="G27" s="10">
        <v>0.55310000000000004</v>
      </c>
      <c r="H27" s="9">
        <v>12765841.189999999</v>
      </c>
      <c r="I27" s="10">
        <v>0.56610000000000005</v>
      </c>
      <c r="J27" s="9">
        <v>7763120.5199999996</v>
      </c>
      <c r="K27" s="10">
        <v>0.53149999999999997</v>
      </c>
      <c r="L27" s="92">
        <v>10378086.369999999</v>
      </c>
      <c r="M27" s="93">
        <v>50.42</v>
      </c>
      <c r="N27" s="92">
        <v>10837550.01</v>
      </c>
      <c r="O27" s="93">
        <v>51.61</v>
      </c>
      <c r="P27" s="92">
        <v>11370532.23</v>
      </c>
      <c r="Q27" s="10">
        <v>0.51392014031067978</v>
      </c>
      <c r="R27" s="92">
        <v>9494678.25</v>
      </c>
      <c r="S27" s="10">
        <v>0.50797121913341914</v>
      </c>
      <c r="T27" s="92">
        <v>12463477.199999999</v>
      </c>
      <c r="U27" s="10">
        <v>0.52329999999999999</v>
      </c>
      <c r="V27" s="92">
        <v>13349955.33</v>
      </c>
      <c r="W27" s="10">
        <v>0.53639999999999999</v>
      </c>
      <c r="X27" s="92">
        <v>8975205.0600000005</v>
      </c>
      <c r="Y27" s="10">
        <v>0.52510000000000001</v>
      </c>
      <c r="Z27" s="55">
        <f>C27+E27+F27+H27+J27+L27+N27+P27+R27+T27+V27+X27</f>
        <v>137939564.78</v>
      </c>
    </row>
    <row r="28" spans="2:26" ht="16" x14ac:dyDescent="0.2">
      <c r="B28" s="44" t="s">
        <v>9</v>
      </c>
      <c r="C28" s="68">
        <f>'[8]MT Prov et Dest'!$S$10</f>
        <v>4472072.4400000004</v>
      </c>
      <c r="D28" s="36">
        <f>'[8]MT Prov et Dest'!$T$10</f>
        <v>0.18221747988506773</v>
      </c>
      <c r="E28" s="68">
        <v>4040238.93</v>
      </c>
      <c r="F28" s="68">
        <v>5377868.7599999998</v>
      </c>
      <c r="G28" s="36">
        <v>0.2107</v>
      </c>
      <c r="H28" s="15">
        <v>4356707.5999999996</v>
      </c>
      <c r="I28" s="16">
        <v>0.19320000000000001</v>
      </c>
      <c r="J28" s="15">
        <v>3049319.74</v>
      </c>
      <c r="K28" s="16">
        <v>0.20880000000000001</v>
      </c>
      <c r="L28" s="94">
        <v>4653310.68</v>
      </c>
      <c r="M28" s="95">
        <v>22.61</v>
      </c>
      <c r="N28" s="94">
        <v>4631986.97</v>
      </c>
      <c r="O28" s="95">
        <v>22.06</v>
      </c>
      <c r="P28" s="94">
        <v>4765094.1000000006</v>
      </c>
      <c r="Q28" s="16">
        <v>0.2153705542476258</v>
      </c>
      <c r="R28" s="94">
        <v>3882196.3099999996</v>
      </c>
      <c r="S28" s="16">
        <v>0.20769992837892753</v>
      </c>
      <c r="T28" s="94">
        <v>4816633.79</v>
      </c>
      <c r="U28" s="16">
        <v>0.20219999999999999</v>
      </c>
      <c r="V28" s="94">
        <v>5108715.6100000003</v>
      </c>
      <c r="W28" s="16">
        <v>0.20530000000000001</v>
      </c>
      <c r="X28" s="94">
        <v>3397219.51</v>
      </c>
      <c r="Y28" s="16">
        <v>0.1988</v>
      </c>
      <c r="Z28" s="55">
        <f t="shared" ref="Z28:Z42" si="1">C28+E28+F28+H28+J28+L28+N28+P28+R28+T28+V28+X28</f>
        <v>52551364.439999998</v>
      </c>
    </row>
    <row r="29" spans="2:26" ht="16" x14ac:dyDescent="0.2">
      <c r="B29" s="19" t="s">
        <v>6</v>
      </c>
      <c r="C29" s="20">
        <f>'[8]MT Prov et Dest'!$S$9</f>
        <v>1261940.32</v>
      </c>
      <c r="D29" s="71">
        <f>'[8]MT Prov et Dest'!$T$9</f>
        <v>5.1418573370818635E-2</v>
      </c>
      <c r="E29" s="20">
        <v>1079223.69</v>
      </c>
      <c r="F29" s="20">
        <v>1274424.8</v>
      </c>
      <c r="G29" s="71">
        <v>4.99E-2</v>
      </c>
      <c r="H29" s="20">
        <v>1079249.03</v>
      </c>
      <c r="I29" s="21">
        <v>4.7899999999999998E-2</v>
      </c>
      <c r="J29" s="20">
        <v>780143.03</v>
      </c>
      <c r="K29" s="21">
        <v>5.3400000000000003E-2</v>
      </c>
      <c r="L29" s="96">
        <v>1048168.65</v>
      </c>
      <c r="M29" s="97">
        <v>5.09</v>
      </c>
      <c r="N29" s="96">
        <v>1028218.17</v>
      </c>
      <c r="O29" s="97">
        <v>4.9000000000000004</v>
      </c>
      <c r="P29" s="96">
        <v>932083.58000000007</v>
      </c>
      <c r="Q29" s="21">
        <v>4.2127889400906324E-2</v>
      </c>
      <c r="R29" s="96">
        <v>798802.82</v>
      </c>
      <c r="S29" s="21">
        <v>4.2736450002675251E-2</v>
      </c>
      <c r="T29" s="96">
        <v>989484.54</v>
      </c>
      <c r="U29" s="21">
        <v>4.1500000000000002E-2</v>
      </c>
      <c r="V29" s="96">
        <v>1178904.79</v>
      </c>
      <c r="W29" s="21">
        <v>4.7399999999999998E-2</v>
      </c>
      <c r="X29" s="96">
        <v>857575.74</v>
      </c>
      <c r="Y29" s="21">
        <v>5.0200000000000002E-2</v>
      </c>
      <c r="Z29" s="55">
        <f t="shared" si="1"/>
        <v>12308219.159999998</v>
      </c>
    </row>
    <row r="30" spans="2:26" ht="16" x14ac:dyDescent="0.2">
      <c r="B30" s="73" t="s">
        <v>19</v>
      </c>
      <c r="C30" s="74">
        <f>'[8]MT Prov et Dest'!$S$21</f>
        <v>1015645.69</v>
      </c>
      <c r="D30" s="36">
        <f>'[8]MT Prov et Dest'!$T$21</f>
        <v>4.1383139600469153E-2</v>
      </c>
      <c r="E30" s="74">
        <v>852724.74</v>
      </c>
      <c r="F30" s="74">
        <v>1003130.6</v>
      </c>
      <c r="G30" s="36">
        <v>3.9300000000000002E-2</v>
      </c>
      <c r="H30" s="74">
        <v>940279.99</v>
      </c>
      <c r="I30" s="36">
        <v>4.1700000000000001E-2</v>
      </c>
      <c r="J30" s="25">
        <v>545186.41</v>
      </c>
      <c r="K30" s="26">
        <v>3.73E-2</v>
      </c>
      <c r="L30" s="98">
        <v>1039357.71</v>
      </c>
      <c r="M30" s="99">
        <v>5.05</v>
      </c>
      <c r="N30" s="98">
        <v>911208.97</v>
      </c>
      <c r="O30" s="99">
        <v>4.34</v>
      </c>
      <c r="P30" s="98">
        <v>1007354.45</v>
      </c>
      <c r="Q30" s="26">
        <v>4.5529947922814833E-2</v>
      </c>
      <c r="R30" s="98">
        <v>859853.26</v>
      </c>
      <c r="S30" s="26">
        <v>4.6002686690098722E-2</v>
      </c>
      <c r="T30" s="98">
        <v>1143598.52</v>
      </c>
      <c r="U30" s="26">
        <v>4.8000000000000001E-2</v>
      </c>
      <c r="V30" s="98">
        <v>1090857.7</v>
      </c>
      <c r="W30" s="26">
        <v>4.3799999999999999E-2</v>
      </c>
      <c r="X30" s="98">
        <v>748876.72</v>
      </c>
      <c r="Y30" s="26">
        <v>4.3799999999999999E-2</v>
      </c>
      <c r="Z30" s="55">
        <f t="shared" si="1"/>
        <v>11158074.76</v>
      </c>
    </row>
    <row r="31" spans="2:26" ht="16" x14ac:dyDescent="0.2">
      <c r="B31" s="14" t="s">
        <v>5</v>
      </c>
      <c r="C31" s="15">
        <f>'[8]MT Prov et Dest'!$S$12</f>
        <v>513472.24</v>
      </c>
      <c r="D31" s="70">
        <f>'[8]MT Prov et Dest'!$T$12</f>
        <v>2.0921758048208328E-2</v>
      </c>
      <c r="E31" s="15">
        <v>335302.17</v>
      </c>
      <c r="F31" s="15">
        <v>421150.49</v>
      </c>
      <c r="G31" s="70">
        <v>1.6500000000000001E-2</v>
      </c>
      <c r="H31" s="15">
        <v>395058.41</v>
      </c>
      <c r="I31" s="70">
        <v>1.7500000000000002E-2</v>
      </c>
      <c r="J31" s="30">
        <v>253253.89</v>
      </c>
      <c r="K31" s="31">
        <v>1.7299999999999999E-2</v>
      </c>
      <c r="L31" s="100">
        <v>345805.86</v>
      </c>
      <c r="M31" s="101">
        <v>1.68</v>
      </c>
      <c r="N31" s="100">
        <v>316477.13</v>
      </c>
      <c r="O31" s="101">
        <v>1.51</v>
      </c>
      <c r="P31" s="100">
        <v>369982.75</v>
      </c>
      <c r="Q31" s="31">
        <v>1.6722311932845308E-2</v>
      </c>
      <c r="R31" s="100">
        <v>287543.36</v>
      </c>
      <c r="S31" s="31">
        <v>1.5383749431732416E-2</v>
      </c>
      <c r="T31" s="100">
        <v>347881.68</v>
      </c>
      <c r="U31" s="31">
        <v>1.46E-2</v>
      </c>
      <c r="V31" s="100">
        <v>306082.09000000003</v>
      </c>
      <c r="W31" s="31">
        <v>1.23E-2</v>
      </c>
      <c r="X31" s="100">
        <v>263710.23</v>
      </c>
      <c r="Y31" s="31">
        <v>1.54E-2</v>
      </c>
      <c r="Z31" s="55">
        <f t="shared" si="1"/>
        <v>4155720.2999999993</v>
      </c>
    </row>
    <row r="32" spans="2:26" ht="16" x14ac:dyDescent="0.2">
      <c r="B32" s="24" t="s">
        <v>18</v>
      </c>
      <c r="C32" s="25">
        <f>'[8]MT Prov et Dest'!$S$18</f>
        <v>496138.29054199212</v>
      </c>
      <c r="D32" s="36">
        <f>'[8]MT Prov et Dest'!$T$18</f>
        <v>2.0215475082297041E-2</v>
      </c>
      <c r="E32" s="25">
        <v>438077.08</v>
      </c>
      <c r="F32" s="25">
        <v>593279.75</v>
      </c>
      <c r="G32" s="36">
        <v>2.3199999999999998E-2</v>
      </c>
      <c r="H32" s="35">
        <v>483065.68</v>
      </c>
      <c r="I32" s="36">
        <v>2.1399999999999999E-2</v>
      </c>
      <c r="J32" s="35">
        <v>343501.37</v>
      </c>
      <c r="K32" s="36">
        <v>2.35E-2</v>
      </c>
      <c r="L32" s="102">
        <v>501861.52</v>
      </c>
      <c r="M32" s="103">
        <v>2.44</v>
      </c>
      <c r="N32" s="102">
        <v>448191.27</v>
      </c>
      <c r="O32" s="103">
        <v>2.13</v>
      </c>
      <c r="P32" s="102">
        <v>498772.24000000005</v>
      </c>
      <c r="Q32" s="36">
        <v>2.2543280681934452E-2</v>
      </c>
      <c r="R32" s="102">
        <v>351407.49000000005</v>
      </c>
      <c r="S32" s="36">
        <v>1.8800520292292667E-2</v>
      </c>
      <c r="T32" s="102">
        <v>362618.5</v>
      </c>
      <c r="U32" s="36">
        <v>1.52E-2</v>
      </c>
      <c r="V32" s="102">
        <v>292054.53999999998</v>
      </c>
      <c r="W32" s="36">
        <v>1.17E-2</v>
      </c>
      <c r="X32" s="102">
        <v>164038.64000000001</v>
      </c>
      <c r="Y32" s="36">
        <v>9.5999999999999992E-3</v>
      </c>
      <c r="Z32" s="55">
        <f t="shared" si="1"/>
        <v>4973006.3705419917</v>
      </c>
    </row>
    <row r="33" spans="2:26" ht="16" x14ac:dyDescent="0.2">
      <c r="B33" s="75" t="s">
        <v>16</v>
      </c>
      <c r="C33" s="76">
        <f>'[8]MT Prov et Dest'!$S$20</f>
        <v>583129.71969726565</v>
      </c>
      <c r="D33" s="36">
        <f>'[8]MT Prov et Dest'!$T$20</f>
        <v>2.3759997047212784E-2</v>
      </c>
      <c r="E33" s="76">
        <v>460919.38</v>
      </c>
      <c r="F33" s="76">
        <v>505692.52</v>
      </c>
      <c r="G33" s="36">
        <v>1.9800000000000002E-2</v>
      </c>
      <c r="H33" s="40">
        <v>462062.3</v>
      </c>
      <c r="I33" s="41">
        <v>2.0500000000000001E-2</v>
      </c>
      <c r="J33" s="40">
        <v>442447.93</v>
      </c>
      <c r="K33" s="41">
        <v>3.0300000000000001E-2</v>
      </c>
      <c r="L33" s="104">
        <v>520993.06</v>
      </c>
      <c r="M33" s="105">
        <v>2.5299999999999998</v>
      </c>
      <c r="N33" s="104">
        <v>544814.29</v>
      </c>
      <c r="O33" s="105">
        <v>2.59</v>
      </c>
      <c r="P33" s="104">
        <v>667374.73</v>
      </c>
      <c r="Q33" s="41">
        <v>3.0163699283705561E-2</v>
      </c>
      <c r="R33" s="104">
        <v>682436.14</v>
      </c>
      <c r="S33" s="41">
        <v>3.6510759910848449E-2</v>
      </c>
      <c r="T33" s="104">
        <v>627250.25</v>
      </c>
      <c r="U33" s="41">
        <v>2.63E-2</v>
      </c>
      <c r="V33" s="104">
        <v>640361.80000000005</v>
      </c>
      <c r="W33" s="41">
        <v>2.5700000000000001E-2</v>
      </c>
      <c r="X33" s="104">
        <v>446780.38</v>
      </c>
      <c r="Y33" s="41">
        <v>2.6100000000000002E-2</v>
      </c>
      <c r="Z33" s="55">
        <f t="shared" si="1"/>
        <v>6584262.4996972652</v>
      </c>
    </row>
    <row r="34" spans="2:26" ht="16" x14ac:dyDescent="0.2">
      <c r="B34" s="77" t="s">
        <v>15</v>
      </c>
      <c r="C34" s="78">
        <f>'[8]MT Prov et Dest'!$S$19</f>
        <v>499174.92005859374</v>
      </c>
      <c r="D34" s="36">
        <f>'[8]MT Prov et Dest'!$T$19</f>
        <v>2.0339204513178031E-2</v>
      </c>
      <c r="E34" s="78">
        <v>405208.94</v>
      </c>
      <c r="F34" s="78">
        <v>519136.03</v>
      </c>
      <c r="G34" s="36">
        <v>2.0299999999999999E-2</v>
      </c>
      <c r="H34" s="9">
        <v>494425.3</v>
      </c>
      <c r="I34" s="45">
        <v>2.1899999999999999E-2</v>
      </c>
      <c r="J34" s="9">
        <v>387096.55</v>
      </c>
      <c r="K34" s="45">
        <v>2.6499999999999999E-2</v>
      </c>
      <c r="L34" s="92">
        <v>570963.66</v>
      </c>
      <c r="M34" s="106">
        <v>2.77</v>
      </c>
      <c r="N34" s="92">
        <v>603867.41</v>
      </c>
      <c r="O34" s="106">
        <v>2.88</v>
      </c>
      <c r="P34" s="92">
        <v>655062.96999999986</v>
      </c>
      <c r="Q34" s="45">
        <v>2.9607237959056426E-2</v>
      </c>
      <c r="R34" s="92">
        <v>604645.70000000007</v>
      </c>
      <c r="S34" s="45">
        <v>3.2348922763420621E-2</v>
      </c>
      <c r="T34" s="92">
        <v>819361</v>
      </c>
      <c r="U34" s="45">
        <v>3.44E-2</v>
      </c>
      <c r="V34" s="92">
        <v>840510.68</v>
      </c>
      <c r="W34" s="45">
        <v>3.3799999999999997E-2</v>
      </c>
      <c r="X34" s="92">
        <v>624268.87</v>
      </c>
      <c r="Y34" s="45">
        <v>3.6499999999999998E-2</v>
      </c>
      <c r="Z34" s="55">
        <f t="shared" si="1"/>
        <v>7023722.0300585935</v>
      </c>
    </row>
    <row r="35" spans="2:26" ht="16" x14ac:dyDescent="0.2">
      <c r="B35" s="79" t="s">
        <v>7</v>
      </c>
      <c r="C35" s="80">
        <f>'[8]MT Prov et Dest'!$S$8</f>
        <v>415699.74</v>
      </c>
      <c r="D35" s="36">
        <f>'[8]MT Prov et Dest'!$T$8</f>
        <v>1.6937954388699005E-2</v>
      </c>
      <c r="E35" s="80">
        <v>305174.76</v>
      </c>
      <c r="F35" s="80">
        <v>375541.61</v>
      </c>
      <c r="G35" s="36">
        <v>1.47E-2</v>
      </c>
      <c r="H35" s="48">
        <v>374755.06</v>
      </c>
      <c r="I35" s="49">
        <v>1.66E-2</v>
      </c>
      <c r="J35" s="48">
        <v>248416.11</v>
      </c>
      <c r="K35" s="49">
        <v>1.7000000000000001E-2</v>
      </c>
      <c r="L35" s="107">
        <v>321658.52</v>
      </c>
      <c r="M35" s="108">
        <v>1.56</v>
      </c>
      <c r="N35" s="107">
        <v>340564.3</v>
      </c>
      <c r="O35" s="108">
        <v>1.62</v>
      </c>
      <c r="P35" s="107">
        <v>369079.16</v>
      </c>
      <c r="Q35" s="49">
        <v>1.6681471883304079E-2</v>
      </c>
      <c r="R35" s="107">
        <v>311151.52</v>
      </c>
      <c r="S35" s="49">
        <v>1.6646800743312862E-2</v>
      </c>
      <c r="T35" s="107">
        <v>370812.03</v>
      </c>
      <c r="U35" s="49">
        <v>1.5599999999999999E-2</v>
      </c>
      <c r="V35" s="107">
        <v>366734.34</v>
      </c>
      <c r="W35" s="49">
        <v>1.47E-2</v>
      </c>
      <c r="X35" s="107">
        <v>312798.88</v>
      </c>
      <c r="Y35" s="49">
        <v>1.83E-2</v>
      </c>
      <c r="Z35" s="55">
        <f t="shared" si="1"/>
        <v>4112386.0299999993</v>
      </c>
    </row>
    <row r="36" spans="2:26" ht="16" x14ac:dyDescent="0.2">
      <c r="B36" s="34" t="s">
        <v>8</v>
      </c>
      <c r="C36" s="35">
        <f>'[8]MT Prov et Dest'!$S$13</f>
        <v>283476.51999999996</v>
      </c>
      <c r="D36" s="36">
        <f>'[8]MT Prov et Dest'!$T$13</f>
        <v>1.1550433892566594E-2</v>
      </c>
      <c r="E36" s="35">
        <v>307792.98</v>
      </c>
      <c r="F36" s="35">
        <v>309577.88</v>
      </c>
      <c r="G36" s="36">
        <v>1.21E-2</v>
      </c>
      <c r="H36" s="53">
        <v>368645.91</v>
      </c>
      <c r="I36" s="45">
        <v>1.6299999999999999E-2</v>
      </c>
      <c r="J36" s="53">
        <v>262900.28999999998</v>
      </c>
      <c r="K36" s="45">
        <v>1.7999999999999999E-2</v>
      </c>
      <c r="L36" s="109">
        <v>446737.88</v>
      </c>
      <c r="M36" s="106">
        <v>2.17</v>
      </c>
      <c r="N36" s="109">
        <v>527934.35</v>
      </c>
      <c r="O36" s="106">
        <v>2.5099999999999998</v>
      </c>
      <c r="P36" s="109">
        <v>721348.74</v>
      </c>
      <c r="Q36" s="45">
        <v>3.26031920208305E-2</v>
      </c>
      <c r="R36" s="109">
        <v>698318.75</v>
      </c>
      <c r="S36" s="45">
        <v>3.7360489470111884E-2</v>
      </c>
      <c r="T36" s="109">
        <v>876535.09</v>
      </c>
      <c r="U36" s="45">
        <v>3.6799999999999999E-2</v>
      </c>
      <c r="V36" s="109">
        <v>906950.85</v>
      </c>
      <c r="W36" s="45">
        <v>3.6400000000000002E-2</v>
      </c>
      <c r="X36" s="109">
        <v>698170.12</v>
      </c>
      <c r="Y36" s="45">
        <v>4.0800000000000003E-2</v>
      </c>
      <c r="Z36" s="55">
        <f t="shared" si="1"/>
        <v>6408389.3599999994</v>
      </c>
    </row>
    <row r="37" spans="2:26" ht="16" x14ac:dyDescent="0.2">
      <c r="B37" s="44" t="s">
        <v>14</v>
      </c>
      <c r="C37" s="53">
        <f>'[8]MT Prov et Dest'!$S$17</f>
        <v>350992.37999023439</v>
      </c>
      <c r="D37" s="36">
        <f>'[8]MT Prov et Dest'!$T$17</f>
        <v>1.4301411213428952E-2</v>
      </c>
      <c r="E37" s="53">
        <v>407232.34</v>
      </c>
      <c r="F37" s="53">
        <v>666538.84</v>
      </c>
      <c r="G37" s="36">
        <v>2.6100000000000002E-2</v>
      </c>
      <c r="H37" s="53">
        <v>519913.08</v>
      </c>
      <c r="I37" s="45">
        <v>2.3099999999999999E-2</v>
      </c>
      <c r="J37" s="53">
        <v>259764.62</v>
      </c>
      <c r="K37" s="45">
        <v>1.78E-2</v>
      </c>
      <c r="L37" s="109">
        <v>322220.71999999997</v>
      </c>
      <c r="M37" s="106">
        <v>1.57</v>
      </c>
      <c r="N37" s="109">
        <v>318224</v>
      </c>
      <c r="O37" s="106">
        <v>1.52</v>
      </c>
      <c r="P37" s="109">
        <v>307714.11</v>
      </c>
      <c r="Q37" s="45">
        <v>1.3907922284371023E-2</v>
      </c>
      <c r="R37" s="109">
        <v>333035.88</v>
      </c>
      <c r="S37" s="45">
        <v>1.7817627677775293E-2</v>
      </c>
      <c r="T37" s="109">
        <v>467387.4</v>
      </c>
      <c r="U37" s="45">
        <v>1.9599999999999999E-2</v>
      </c>
      <c r="V37" s="109">
        <v>397919.55</v>
      </c>
      <c r="W37" s="45">
        <v>1.6E-2</v>
      </c>
      <c r="X37" s="109">
        <v>258001.19</v>
      </c>
      <c r="Y37" s="45">
        <v>1.5100000000000001E-2</v>
      </c>
      <c r="Z37" s="55">
        <f t="shared" si="1"/>
        <v>4608944.1099902345</v>
      </c>
    </row>
    <row r="38" spans="2:26" ht="16" x14ac:dyDescent="0.2">
      <c r="B38" s="44" t="s">
        <v>13</v>
      </c>
      <c r="C38" s="53">
        <f>'[8]MT Prov et Dest'!$S$22</f>
        <v>209326.33</v>
      </c>
      <c r="D38" s="36">
        <f>'[8]MT Prov et Dest'!$T$22</f>
        <v>8.5291365106308619E-3</v>
      </c>
      <c r="E38" s="53">
        <v>174354.8</v>
      </c>
      <c r="F38" s="53">
        <v>170022.19</v>
      </c>
      <c r="G38" s="36">
        <v>6.7000000000000002E-3</v>
      </c>
      <c r="H38" s="53">
        <v>134018.22</v>
      </c>
      <c r="I38" s="45">
        <v>5.8999999999999999E-3</v>
      </c>
      <c r="J38" s="53">
        <v>129673.12</v>
      </c>
      <c r="K38" s="45">
        <v>8.8999999999999999E-3</v>
      </c>
      <c r="L38" s="109">
        <v>230472.02</v>
      </c>
      <c r="M38" s="106">
        <v>1.1200000000000001</v>
      </c>
      <c r="N38" s="109">
        <v>247381.17</v>
      </c>
      <c r="O38" s="106">
        <v>1.18</v>
      </c>
      <c r="P38" s="109">
        <v>245528.46999999997</v>
      </c>
      <c r="Q38" s="45">
        <v>1.109728403211839E-2</v>
      </c>
      <c r="R38" s="109">
        <v>194730.11</v>
      </c>
      <c r="S38" s="45">
        <v>1.0418182562287964E-2</v>
      </c>
      <c r="T38" s="109">
        <v>254453.38</v>
      </c>
      <c r="U38" s="45">
        <v>1.0699999999999999E-2</v>
      </c>
      <c r="V38" s="109">
        <v>201341.47</v>
      </c>
      <c r="W38" s="45">
        <v>8.0999999999999996E-3</v>
      </c>
      <c r="X38" s="109">
        <v>210150.03</v>
      </c>
      <c r="Y38" s="45">
        <v>1.23E-2</v>
      </c>
      <c r="Z38" s="55">
        <f t="shared" si="1"/>
        <v>2401451.31</v>
      </c>
    </row>
    <row r="39" spans="2:26" ht="16" x14ac:dyDescent="0.2">
      <c r="B39" s="44" t="s">
        <v>10</v>
      </c>
      <c r="C39" s="53">
        <f>'[8]MT Prov et Dest'!$S$15</f>
        <v>72722.710000000006</v>
      </c>
      <c r="D39" s="36">
        <f>'[8]MT Prov et Dest'!$T$15</f>
        <v>2.9631337873884289E-3</v>
      </c>
      <c r="E39" s="53">
        <v>53039.39</v>
      </c>
      <c r="F39" s="53">
        <v>83915.14</v>
      </c>
      <c r="G39" s="36">
        <v>3.3E-3</v>
      </c>
      <c r="H39" s="53">
        <v>85321.16</v>
      </c>
      <c r="I39" s="45">
        <v>3.8E-3</v>
      </c>
      <c r="J39" s="53">
        <v>79708.42</v>
      </c>
      <c r="K39" s="45">
        <v>5.4999999999999997E-3</v>
      </c>
      <c r="L39" s="109">
        <v>108089</v>
      </c>
      <c r="M39" s="106">
        <v>0.53</v>
      </c>
      <c r="N39" s="109">
        <v>128018.11</v>
      </c>
      <c r="O39" s="106">
        <v>0.61</v>
      </c>
      <c r="P39" s="109">
        <v>126768.79</v>
      </c>
      <c r="Q39" s="45">
        <v>5.7296380702326274E-3</v>
      </c>
      <c r="R39" s="109">
        <v>112560.62999999999</v>
      </c>
      <c r="S39" s="45">
        <v>6.0220640386129676E-3</v>
      </c>
      <c r="T39" s="109">
        <v>170514.17</v>
      </c>
      <c r="U39" s="45">
        <v>7.1999999999999998E-3</v>
      </c>
      <c r="V39" s="109">
        <v>126763.66</v>
      </c>
      <c r="W39" s="45">
        <v>5.1000000000000004E-3</v>
      </c>
      <c r="X39" s="109">
        <v>71091.759999999995</v>
      </c>
      <c r="Y39" s="45">
        <v>4.1999999999999997E-3</v>
      </c>
      <c r="Z39" s="55">
        <f t="shared" si="1"/>
        <v>1218512.9400000002</v>
      </c>
    </row>
    <row r="40" spans="2:26" ht="16" x14ac:dyDescent="0.2">
      <c r="B40" s="44" t="s">
        <v>11</v>
      </c>
      <c r="C40" s="53">
        <f>'[8]MT Prov et Dest'!$S$16</f>
        <v>74134.81</v>
      </c>
      <c r="D40" s="36">
        <f>'[8]MT Prov et Dest'!$T$16</f>
        <v>3.0206707139024598E-3</v>
      </c>
      <c r="E40" s="53">
        <v>67211.77</v>
      </c>
      <c r="F40" s="53">
        <v>93960.55</v>
      </c>
      <c r="G40" s="36">
        <v>3.7000000000000002E-3</v>
      </c>
      <c r="H40" s="53">
        <v>79358.990000000005</v>
      </c>
      <c r="I40" s="45">
        <v>3.5000000000000001E-3</v>
      </c>
      <c r="J40" s="53">
        <v>56157.52</v>
      </c>
      <c r="K40" s="45">
        <v>3.8E-3</v>
      </c>
      <c r="L40" s="109">
        <v>71991.23</v>
      </c>
      <c r="M40" s="106">
        <v>0.35</v>
      </c>
      <c r="N40" s="109">
        <v>98970.69</v>
      </c>
      <c r="O40" s="106">
        <v>0.47</v>
      </c>
      <c r="P40" s="109">
        <v>83963.6</v>
      </c>
      <c r="Q40" s="45">
        <v>3.7949485758583348E-3</v>
      </c>
      <c r="R40" s="109">
        <v>61300.880000000005</v>
      </c>
      <c r="S40" s="45">
        <v>3.2796353839111328E-3</v>
      </c>
      <c r="T40" s="109">
        <v>91520.09</v>
      </c>
      <c r="U40" s="45">
        <v>3.8E-3</v>
      </c>
      <c r="V40" s="109">
        <v>67928.490000000005</v>
      </c>
      <c r="W40" s="45">
        <v>2.7000000000000001E-3</v>
      </c>
      <c r="X40" s="109">
        <v>56107.3</v>
      </c>
      <c r="Y40" s="45">
        <v>3.3E-3</v>
      </c>
      <c r="Z40" s="55">
        <f t="shared" si="1"/>
        <v>902605.92</v>
      </c>
    </row>
    <row r="41" spans="2:26" ht="16" x14ac:dyDescent="0.2">
      <c r="B41" s="44" t="s">
        <v>12</v>
      </c>
      <c r="C41" s="53">
        <f>'[8]MT Prov et Dest'!$S$11</f>
        <v>1709.5299999999997</v>
      </c>
      <c r="D41" s="36">
        <f>'[8]MT Prov et Dest'!$T$11</f>
        <v>6.9655903961144189E-5</v>
      </c>
      <c r="E41" s="53">
        <v>1965.03</v>
      </c>
      <c r="F41" s="53">
        <v>7269.07</v>
      </c>
      <c r="G41" s="36">
        <v>2.9999999999999997E-4</v>
      </c>
      <c r="H41" s="53">
        <v>7867.63</v>
      </c>
      <c r="I41" s="45">
        <v>4.0000000000000002E-4</v>
      </c>
      <c r="J41" s="53">
        <v>3954.45</v>
      </c>
      <c r="K41" s="45">
        <v>2.9999999999999997E-4</v>
      </c>
      <c r="L41" s="109">
        <v>6656.79</v>
      </c>
      <c r="M41" s="106">
        <v>0.03</v>
      </c>
      <c r="N41" s="109">
        <v>4087.48</v>
      </c>
      <c r="O41" s="106">
        <v>0.02</v>
      </c>
      <c r="P41" s="109">
        <v>1400.22</v>
      </c>
      <c r="Q41" s="45">
        <v>6.328650623470596E-5</v>
      </c>
      <c r="R41" s="109">
        <v>3935.38</v>
      </c>
      <c r="S41" s="45">
        <v>2.1054528902580508E-4</v>
      </c>
      <c r="T41" s="109">
        <v>5191.8</v>
      </c>
      <c r="U41" s="45">
        <v>2.0000000000000001E-4</v>
      </c>
      <c r="V41" s="109">
        <v>4022.73</v>
      </c>
      <c r="W41" s="45">
        <v>2.0000000000000001E-4</v>
      </c>
      <c r="X41" s="109">
        <v>1240.02</v>
      </c>
      <c r="Y41" s="45">
        <v>1E-4</v>
      </c>
      <c r="Z41" s="55">
        <f t="shared" si="1"/>
        <v>49300.130000000005</v>
      </c>
    </row>
    <row r="42" spans="2:26" ht="16" x14ac:dyDescent="0.2">
      <c r="B42" s="44" t="s">
        <v>17</v>
      </c>
      <c r="C42" s="53">
        <f>'[8]MT Prov et Dest'!$S$14</f>
        <v>1086.8</v>
      </c>
      <c r="D42" s="36">
        <f>'[8]MT Prov et Dest'!$T$14</f>
        <v>4.4282367916896168E-5</v>
      </c>
      <c r="E42" s="53">
        <v>250</v>
      </c>
      <c r="F42" s="53">
        <v>3470</v>
      </c>
      <c r="G42" s="36">
        <v>1E-4</v>
      </c>
      <c r="H42" s="53">
        <v>5759.1</v>
      </c>
      <c r="I42" s="45">
        <v>2.9999999999999997E-4</v>
      </c>
      <c r="J42" s="53">
        <v>755</v>
      </c>
      <c r="K42" s="45">
        <v>1E-4</v>
      </c>
      <c r="L42" s="109">
        <v>15251.41</v>
      </c>
      <c r="M42" s="106">
        <v>7.0000000000000007E-2</v>
      </c>
      <c r="N42" s="109">
        <v>11599.02</v>
      </c>
      <c r="O42" s="106">
        <v>0.06</v>
      </c>
      <c r="P42" s="109">
        <v>3035.45</v>
      </c>
      <c r="Q42" s="45">
        <v>1.371948874820658E-4</v>
      </c>
      <c r="R42" s="109">
        <v>14774</v>
      </c>
      <c r="S42" s="45">
        <v>7.9041823154746022E-4</v>
      </c>
      <c r="T42" s="109">
        <v>9948.5</v>
      </c>
      <c r="U42" s="45">
        <v>4.0000000000000002E-4</v>
      </c>
      <c r="V42" s="109">
        <v>9189.7000000000007</v>
      </c>
      <c r="W42" s="45">
        <v>4.0000000000000002E-4</v>
      </c>
      <c r="X42" s="109">
        <v>7125.63</v>
      </c>
      <c r="Y42" s="45">
        <v>4.0000000000000002E-4</v>
      </c>
      <c r="Z42" s="55">
        <f t="shared" si="1"/>
        <v>82244.61</v>
      </c>
    </row>
    <row r="43" spans="2:26" ht="16" x14ac:dyDescent="0.2">
      <c r="B43" s="7" t="s">
        <v>20</v>
      </c>
      <c r="C43" s="55">
        <f>SUM(C27:C42)</f>
        <v>24542499.670288086</v>
      </c>
      <c r="D43" s="81">
        <v>1</v>
      </c>
      <c r="E43" s="55">
        <f>SUM(E27:E42)</f>
        <v>21062595.540000003</v>
      </c>
      <c r="F43" s="55">
        <f>SUM(F27:F42)</f>
        <v>25520440.080000002</v>
      </c>
      <c r="G43" s="81">
        <v>1</v>
      </c>
      <c r="H43" s="55">
        <f>SUM(H27:H42)</f>
        <v>22552328.649999995</v>
      </c>
      <c r="I43" s="56">
        <v>1</v>
      </c>
      <c r="J43" s="55">
        <f>SUM(J27:J42)</f>
        <v>14605398.969999995</v>
      </c>
      <c r="K43" s="56">
        <v>1</v>
      </c>
      <c r="L43" s="109">
        <f>SUM(L27:L42)</f>
        <v>20581625.079999994</v>
      </c>
      <c r="M43" s="106">
        <v>100</v>
      </c>
      <c r="N43" s="109">
        <f>SUM(N27:N42)</f>
        <v>20999093.340000004</v>
      </c>
      <c r="O43" s="106">
        <v>100</v>
      </c>
      <c r="P43" s="109">
        <f>SUM(P27:P42)</f>
        <v>22125095.589999996</v>
      </c>
      <c r="Q43" s="45">
        <f>SUM(Q27:Q42)</f>
        <v>1</v>
      </c>
      <c r="R43" s="109">
        <f>SUM(R27:R42)</f>
        <v>18691370.479999993</v>
      </c>
      <c r="S43" s="45">
        <f>SUM(S27:S42)</f>
        <v>1</v>
      </c>
      <c r="T43" s="109">
        <f>SUM(T27:T42)</f>
        <v>23816667.939999998</v>
      </c>
      <c r="U43" s="109">
        <v>100</v>
      </c>
      <c r="V43" s="109">
        <f>SUM(V27:V42)</f>
        <v>24888293.329999998</v>
      </c>
      <c r="W43" s="109">
        <v>100</v>
      </c>
      <c r="X43" s="109">
        <f>SUM(X27:X42)</f>
        <v>17092360.080000002</v>
      </c>
      <c r="Y43" s="109">
        <v>100</v>
      </c>
      <c r="Z43" s="55">
        <f>SUM(Z27:Z42)</f>
        <v>256477768.7502881</v>
      </c>
    </row>
    <row r="44" spans="2:26" ht="16" x14ac:dyDescent="0.2">
      <c r="B44" s="58" t="s">
        <v>24</v>
      </c>
      <c r="C44" s="59">
        <f>'[8]MT nombres'!$B$27</f>
        <v>59706</v>
      </c>
      <c r="D44" s="83"/>
      <c r="E44" s="59">
        <v>50712</v>
      </c>
      <c r="F44" s="59">
        <v>63842</v>
      </c>
      <c r="G44" s="83"/>
      <c r="H44" s="59">
        <f>'[9]MT nombres'!$E$27</f>
        <v>54360</v>
      </c>
      <c r="I44" s="83"/>
      <c r="J44" s="59">
        <v>35345</v>
      </c>
      <c r="K44" s="59"/>
      <c r="L44" s="59">
        <v>50609</v>
      </c>
      <c r="M44" s="59"/>
      <c r="N44" s="59">
        <v>53267</v>
      </c>
      <c r="O44" s="59"/>
      <c r="P44" s="59">
        <v>55517</v>
      </c>
      <c r="Q44" s="59"/>
      <c r="R44" s="59">
        <v>46923</v>
      </c>
      <c r="S44" s="59"/>
      <c r="T44" s="92">
        <v>59032</v>
      </c>
      <c r="U44" s="59"/>
      <c r="V44" s="92">
        <v>59032</v>
      </c>
      <c r="W44" s="59">
        <v>63347</v>
      </c>
      <c r="X44" s="92">
        <v>43725</v>
      </c>
      <c r="Y44" s="59"/>
      <c r="Z44" s="55">
        <f>C44+E44+F44+H44+J44+L44+N44+P44+R44+T44+W44+X44</f>
        <v>636385</v>
      </c>
    </row>
    <row r="45" spans="2:26" ht="16" x14ac:dyDescent="0.2">
      <c r="B45" s="19" t="s">
        <v>22</v>
      </c>
      <c r="C45" s="85">
        <f>C43/C44</f>
        <v>411.0558347618009</v>
      </c>
      <c r="D45" s="85"/>
      <c r="E45" s="85">
        <f>E43/E44</f>
        <v>415.33750473260773</v>
      </c>
      <c r="F45" s="85">
        <f>F43/F44</f>
        <v>399.74374361705463</v>
      </c>
      <c r="G45" s="88"/>
      <c r="H45" s="88">
        <f>H43/H44</f>
        <v>414.86991629874899</v>
      </c>
      <c r="I45" s="88"/>
      <c r="J45" s="88">
        <f>J43/J44</f>
        <v>413.22390635167619</v>
      </c>
      <c r="K45" s="20"/>
      <c r="L45" s="88">
        <f>L43/L44</f>
        <v>406.67914955837881</v>
      </c>
      <c r="M45" s="88"/>
      <c r="N45" s="88">
        <f>N43/N44</f>
        <v>394.22331537349584</v>
      </c>
      <c r="O45" s="88"/>
      <c r="P45" s="88">
        <f>P43/P44</f>
        <v>398.52829925968615</v>
      </c>
      <c r="Q45" s="88"/>
      <c r="R45" s="88">
        <f>R43/R44</f>
        <v>398.34133537923816</v>
      </c>
      <c r="S45" s="88"/>
      <c r="T45" s="88">
        <f>T43/T44</f>
        <v>403.45351572028727</v>
      </c>
      <c r="U45" s="88"/>
      <c r="V45" s="88">
        <f>V43/V44</f>
        <v>421.60681206803088</v>
      </c>
      <c r="W45" s="88"/>
      <c r="X45" s="88"/>
      <c r="Y45" s="88"/>
      <c r="Z45" s="88">
        <f>Z43/Z44</f>
        <v>403.02296369381446</v>
      </c>
    </row>
  </sheetData>
  <mergeCells count="2">
    <mergeCell ref="B2:Z2"/>
    <mergeCell ref="B25:Z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F762-F40A-7D4C-B1D2-3497DC6B0F14}">
  <dimension ref="A1:Z44"/>
  <sheetViews>
    <sheetView topLeftCell="V15" workbookViewId="0">
      <selection activeCell="S37" sqref="S37"/>
    </sheetView>
  </sheetViews>
  <sheetFormatPr baseColWidth="10" defaultColWidth="11.5" defaultRowHeight="15" x14ac:dyDescent="0.2"/>
  <cols>
    <col min="1" max="1" width="11.5" customWidth="1"/>
    <col min="2" max="2" width="13.6640625" bestFit="1" customWidth="1"/>
    <col min="3" max="13" width="11.5" customWidth="1"/>
    <col min="14" max="14" width="13.6640625" bestFit="1" customWidth="1"/>
    <col min="15" max="15" width="11.5" customWidth="1"/>
    <col min="16" max="16" width="13.6640625" bestFit="1" customWidth="1"/>
    <col min="17" max="17" width="11.5" customWidth="1"/>
    <col min="18" max="18" width="13.6640625" bestFit="1" customWidth="1"/>
    <col min="19" max="19" width="11.5" customWidth="1"/>
    <col min="20" max="20" width="13.6640625" bestFit="1" customWidth="1"/>
    <col min="21" max="21" width="11.5" customWidth="1"/>
    <col min="22" max="22" width="13.6640625" bestFit="1" customWidth="1"/>
    <col min="23" max="23" width="11.5" customWidth="1"/>
    <col min="24" max="24" width="13.6640625" bestFit="1" customWidth="1"/>
    <col min="25" max="25" width="11.5" customWidth="1"/>
    <col min="26" max="26" width="18.33203125" bestFit="1" customWidth="1"/>
    <col min="258" max="258" width="13.6640625" bestFit="1" customWidth="1"/>
    <col min="270" max="270" width="13.6640625" bestFit="1" customWidth="1"/>
    <col min="272" max="272" width="13.6640625" bestFit="1" customWidth="1"/>
    <col min="274" max="274" width="13.6640625" bestFit="1" customWidth="1"/>
    <col min="276" max="276" width="13.6640625" bestFit="1" customWidth="1"/>
    <col min="278" max="278" width="13.6640625" bestFit="1" customWidth="1"/>
    <col min="280" max="280" width="13.6640625" bestFit="1" customWidth="1"/>
    <col min="282" max="282" width="18.33203125" bestFit="1" customWidth="1"/>
    <col min="514" max="514" width="13.6640625" bestFit="1" customWidth="1"/>
    <col min="526" max="526" width="13.6640625" bestFit="1" customWidth="1"/>
    <col min="528" max="528" width="13.6640625" bestFit="1" customWidth="1"/>
    <col min="530" max="530" width="13.6640625" bestFit="1" customWidth="1"/>
    <col min="532" max="532" width="13.6640625" bestFit="1" customWidth="1"/>
    <col min="534" max="534" width="13.6640625" bestFit="1" customWidth="1"/>
    <col min="536" max="536" width="13.6640625" bestFit="1" customWidth="1"/>
    <col min="538" max="538" width="18.33203125" bestFit="1" customWidth="1"/>
    <col min="770" max="770" width="13.6640625" bestFit="1" customWidth="1"/>
    <col min="782" max="782" width="13.6640625" bestFit="1" customWidth="1"/>
    <col min="784" max="784" width="13.6640625" bestFit="1" customWidth="1"/>
    <col min="786" max="786" width="13.6640625" bestFit="1" customWidth="1"/>
    <col min="788" max="788" width="13.6640625" bestFit="1" customWidth="1"/>
    <col min="790" max="790" width="13.6640625" bestFit="1" customWidth="1"/>
    <col min="792" max="792" width="13.6640625" bestFit="1" customWidth="1"/>
    <col min="794" max="794" width="18.33203125" bestFit="1" customWidth="1"/>
    <col min="1026" max="1026" width="13.6640625" bestFit="1" customWidth="1"/>
    <col min="1038" max="1038" width="13.6640625" bestFit="1" customWidth="1"/>
    <col min="1040" max="1040" width="13.6640625" bestFit="1" customWidth="1"/>
    <col min="1042" max="1042" width="13.6640625" bestFit="1" customWidth="1"/>
    <col min="1044" max="1044" width="13.6640625" bestFit="1" customWidth="1"/>
    <col min="1046" max="1046" width="13.6640625" bestFit="1" customWidth="1"/>
    <col min="1048" max="1048" width="13.6640625" bestFit="1" customWidth="1"/>
    <col min="1050" max="1050" width="18.33203125" bestFit="1" customWidth="1"/>
    <col min="1282" max="1282" width="13.6640625" bestFit="1" customWidth="1"/>
    <col min="1294" max="1294" width="13.6640625" bestFit="1" customWidth="1"/>
    <col min="1296" max="1296" width="13.6640625" bestFit="1" customWidth="1"/>
    <col min="1298" max="1298" width="13.6640625" bestFit="1" customWidth="1"/>
    <col min="1300" max="1300" width="13.6640625" bestFit="1" customWidth="1"/>
    <col min="1302" max="1302" width="13.6640625" bestFit="1" customWidth="1"/>
    <col min="1304" max="1304" width="13.6640625" bestFit="1" customWidth="1"/>
    <col min="1306" max="1306" width="18.33203125" bestFit="1" customWidth="1"/>
    <col min="1538" max="1538" width="13.6640625" bestFit="1" customWidth="1"/>
    <col min="1550" max="1550" width="13.6640625" bestFit="1" customWidth="1"/>
    <col min="1552" max="1552" width="13.6640625" bestFit="1" customWidth="1"/>
    <col min="1554" max="1554" width="13.6640625" bestFit="1" customWidth="1"/>
    <col min="1556" max="1556" width="13.6640625" bestFit="1" customWidth="1"/>
    <col min="1558" max="1558" width="13.6640625" bestFit="1" customWidth="1"/>
    <col min="1560" max="1560" width="13.6640625" bestFit="1" customWidth="1"/>
    <col min="1562" max="1562" width="18.33203125" bestFit="1" customWidth="1"/>
    <col min="1794" max="1794" width="13.6640625" bestFit="1" customWidth="1"/>
    <col min="1806" max="1806" width="13.6640625" bestFit="1" customWidth="1"/>
    <col min="1808" max="1808" width="13.6640625" bestFit="1" customWidth="1"/>
    <col min="1810" max="1810" width="13.6640625" bestFit="1" customWidth="1"/>
    <col min="1812" max="1812" width="13.6640625" bestFit="1" customWidth="1"/>
    <col min="1814" max="1814" width="13.6640625" bestFit="1" customWidth="1"/>
    <col min="1816" max="1816" width="13.6640625" bestFit="1" customWidth="1"/>
    <col min="1818" max="1818" width="18.33203125" bestFit="1" customWidth="1"/>
    <col min="2050" max="2050" width="13.6640625" bestFit="1" customWidth="1"/>
    <col min="2062" max="2062" width="13.6640625" bestFit="1" customWidth="1"/>
    <col min="2064" max="2064" width="13.6640625" bestFit="1" customWidth="1"/>
    <col min="2066" max="2066" width="13.6640625" bestFit="1" customWidth="1"/>
    <col min="2068" max="2068" width="13.6640625" bestFit="1" customWidth="1"/>
    <col min="2070" max="2070" width="13.6640625" bestFit="1" customWidth="1"/>
    <col min="2072" max="2072" width="13.6640625" bestFit="1" customWidth="1"/>
    <col min="2074" max="2074" width="18.33203125" bestFit="1" customWidth="1"/>
    <col min="2306" max="2306" width="13.6640625" bestFit="1" customWidth="1"/>
    <col min="2318" max="2318" width="13.6640625" bestFit="1" customWidth="1"/>
    <col min="2320" max="2320" width="13.6640625" bestFit="1" customWidth="1"/>
    <col min="2322" max="2322" width="13.6640625" bestFit="1" customWidth="1"/>
    <col min="2324" max="2324" width="13.6640625" bestFit="1" customWidth="1"/>
    <col min="2326" max="2326" width="13.6640625" bestFit="1" customWidth="1"/>
    <col min="2328" max="2328" width="13.6640625" bestFit="1" customWidth="1"/>
    <col min="2330" max="2330" width="18.33203125" bestFit="1" customWidth="1"/>
    <col min="2562" max="2562" width="13.6640625" bestFit="1" customWidth="1"/>
    <col min="2574" max="2574" width="13.6640625" bestFit="1" customWidth="1"/>
    <col min="2576" max="2576" width="13.6640625" bestFit="1" customWidth="1"/>
    <col min="2578" max="2578" width="13.6640625" bestFit="1" customWidth="1"/>
    <col min="2580" max="2580" width="13.6640625" bestFit="1" customWidth="1"/>
    <col min="2582" max="2582" width="13.6640625" bestFit="1" customWidth="1"/>
    <col min="2584" max="2584" width="13.6640625" bestFit="1" customWidth="1"/>
    <col min="2586" max="2586" width="18.33203125" bestFit="1" customWidth="1"/>
    <col min="2818" max="2818" width="13.6640625" bestFit="1" customWidth="1"/>
    <col min="2830" max="2830" width="13.6640625" bestFit="1" customWidth="1"/>
    <col min="2832" max="2832" width="13.6640625" bestFit="1" customWidth="1"/>
    <col min="2834" max="2834" width="13.6640625" bestFit="1" customWidth="1"/>
    <col min="2836" max="2836" width="13.6640625" bestFit="1" customWidth="1"/>
    <col min="2838" max="2838" width="13.6640625" bestFit="1" customWidth="1"/>
    <col min="2840" max="2840" width="13.6640625" bestFit="1" customWidth="1"/>
    <col min="2842" max="2842" width="18.33203125" bestFit="1" customWidth="1"/>
    <col min="3074" max="3074" width="13.6640625" bestFit="1" customWidth="1"/>
    <col min="3086" max="3086" width="13.6640625" bestFit="1" customWidth="1"/>
    <col min="3088" max="3088" width="13.6640625" bestFit="1" customWidth="1"/>
    <col min="3090" max="3090" width="13.6640625" bestFit="1" customWidth="1"/>
    <col min="3092" max="3092" width="13.6640625" bestFit="1" customWidth="1"/>
    <col min="3094" max="3094" width="13.6640625" bestFit="1" customWidth="1"/>
    <col min="3096" max="3096" width="13.6640625" bestFit="1" customWidth="1"/>
    <col min="3098" max="3098" width="18.33203125" bestFit="1" customWidth="1"/>
    <col min="3330" max="3330" width="13.6640625" bestFit="1" customWidth="1"/>
    <col min="3342" max="3342" width="13.6640625" bestFit="1" customWidth="1"/>
    <col min="3344" max="3344" width="13.6640625" bestFit="1" customWidth="1"/>
    <col min="3346" max="3346" width="13.6640625" bestFit="1" customWidth="1"/>
    <col min="3348" max="3348" width="13.6640625" bestFit="1" customWidth="1"/>
    <col min="3350" max="3350" width="13.6640625" bestFit="1" customWidth="1"/>
    <col min="3352" max="3352" width="13.6640625" bestFit="1" customWidth="1"/>
    <col min="3354" max="3354" width="18.33203125" bestFit="1" customWidth="1"/>
    <col min="3586" max="3586" width="13.6640625" bestFit="1" customWidth="1"/>
    <col min="3598" max="3598" width="13.6640625" bestFit="1" customWidth="1"/>
    <col min="3600" max="3600" width="13.6640625" bestFit="1" customWidth="1"/>
    <col min="3602" max="3602" width="13.6640625" bestFit="1" customWidth="1"/>
    <col min="3604" max="3604" width="13.6640625" bestFit="1" customWidth="1"/>
    <col min="3606" max="3606" width="13.6640625" bestFit="1" customWidth="1"/>
    <col min="3608" max="3608" width="13.6640625" bestFit="1" customWidth="1"/>
    <col min="3610" max="3610" width="18.33203125" bestFit="1" customWidth="1"/>
    <col min="3842" max="3842" width="13.6640625" bestFit="1" customWidth="1"/>
    <col min="3854" max="3854" width="13.6640625" bestFit="1" customWidth="1"/>
    <col min="3856" max="3856" width="13.6640625" bestFit="1" customWidth="1"/>
    <col min="3858" max="3858" width="13.6640625" bestFit="1" customWidth="1"/>
    <col min="3860" max="3860" width="13.6640625" bestFit="1" customWidth="1"/>
    <col min="3862" max="3862" width="13.6640625" bestFit="1" customWidth="1"/>
    <col min="3864" max="3864" width="13.6640625" bestFit="1" customWidth="1"/>
    <col min="3866" max="3866" width="18.33203125" bestFit="1" customWidth="1"/>
    <col min="4098" max="4098" width="13.6640625" bestFit="1" customWidth="1"/>
    <col min="4110" max="4110" width="13.6640625" bestFit="1" customWidth="1"/>
    <col min="4112" max="4112" width="13.6640625" bestFit="1" customWidth="1"/>
    <col min="4114" max="4114" width="13.6640625" bestFit="1" customWidth="1"/>
    <col min="4116" max="4116" width="13.6640625" bestFit="1" customWidth="1"/>
    <col min="4118" max="4118" width="13.6640625" bestFit="1" customWidth="1"/>
    <col min="4120" max="4120" width="13.6640625" bestFit="1" customWidth="1"/>
    <col min="4122" max="4122" width="18.33203125" bestFit="1" customWidth="1"/>
    <col min="4354" max="4354" width="13.6640625" bestFit="1" customWidth="1"/>
    <col min="4366" max="4366" width="13.6640625" bestFit="1" customWidth="1"/>
    <col min="4368" max="4368" width="13.6640625" bestFit="1" customWidth="1"/>
    <col min="4370" max="4370" width="13.6640625" bestFit="1" customWidth="1"/>
    <col min="4372" max="4372" width="13.6640625" bestFit="1" customWidth="1"/>
    <col min="4374" max="4374" width="13.6640625" bestFit="1" customWidth="1"/>
    <col min="4376" max="4376" width="13.6640625" bestFit="1" customWidth="1"/>
    <col min="4378" max="4378" width="18.33203125" bestFit="1" customWidth="1"/>
    <col min="4610" max="4610" width="13.6640625" bestFit="1" customWidth="1"/>
    <col min="4622" max="4622" width="13.6640625" bestFit="1" customWidth="1"/>
    <col min="4624" max="4624" width="13.6640625" bestFit="1" customWidth="1"/>
    <col min="4626" max="4626" width="13.6640625" bestFit="1" customWidth="1"/>
    <col min="4628" max="4628" width="13.6640625" bestFit="1" customWidth="1"/>
    <col min="4630" max="4630" width="13.6640625" bestFit="1" customWidth="1"/>
    <col min="4632" max="4632" width="13.6640625" bestFit="1" customWidth="1"/>
    <col min="4634" max="4634" width="18.33203125" bestFit="1" customWidth="1"/>
    <col min="4866" max="4866" width="13.6640625" bestFit="1" customWidth="1"/>
    <col min="4878" max="4878" width="13.6640625" bestFit="1" customWidth="1"/>
    <col min="4880" max="4880" width="13.6640625" bestFit="1" customWidth="1"/>
    <col min="4882" max="4882" width="13.6640625" bestFit="1" customWidth="1"/>
    <col min="4884" max="4884" width="13.6640625" bestFit="1" customWidth="1"/>
    <col min="4886" max="4886" width="13.6640625" bestFit="1" customWidth="1"/>
    <col min="4888" max="4888" width="13.6640625" bestFit="1" customWidth="1"/>
    <col min="4890" max="4890" width="18.33203125" bestFit="1" customWidth="1"/>
    <col min="5122" max="5122" width="13.6640625" bestFit="1" customWidth="1"/>
    <col min="5134" max="5134" width="13.6640625" bestFit="1" customWidth="1"/>
    <col min="5136" max="5136" width="13.6640625" bestFit="1" customWidth="1"/>
    <col min="5138" max="5138" width="13.6640625" bestFit="1" customWidth="1"/>
    <col min="5140" max="5140" width="13.6640625" bestFit="1" customWidth="1"/>
    <col min="5142" max="5142" width="13.6640625" bestFit="1" customWidth="1"/>
    <col min="5144" max="5144" width="13.6640625" bestFit="1" customWidth="1"/>
    <col min="5146" max="5146" width="18.33203125" bestFit="1" customWidth="1"/>
    <col min="5378" max="5378" width="13.6640625" bestFit="1" customWidth="1"/>
    <col min="5390" max="5390" width="13.6640625" bestFit="1" customWidth="1"/>
    <col min="5392" max="5392" width="13.6640625" bestFit="1" customWidth="1"/>
    <col min="5394" max="5394" width="13.6640625" bestFit="1" customWidth="1"/>
    <col min="5396" max="5396" width="13.6640625" bestFit="1" customWidth="1"/>
    <col min="5398" max="5398" width="13.6640625" bestFit="1" customWidth="1"/>
    <col min="5400" max="5400" width="13.6640625" bestFit="1" customWidth="1"/>
    <col min="5402" max="5402" width="18.33203125" bestFit="1" customWidth="1"/>
    <col min="5634" max="5634" width="13.6640625" bestFit="1" customWidth="1"/>
    <col min="5646" max="5646" width="13.6640625" bestFit="1" customWidth="1"/>
    <col min="5648" max="5648" width="13.6640625" bestFit="1" customWidth="1"/>
    <col min="5650" max="5650" width="13.6640625" bestFit="1" customWidth="1"/>
    <col min="5652" max="5652" width="13.6640625" bestFit="1" customWidth="1"/>
    <col min="5654" max="5654" width="13.6640625" bestFit="1" customWidth="1"/>
    <col min="5656" max="5656" width="13.6640625" bestFit="1" customWidth="1"/>
    <col min="5658" max="5658" width="18.33203125" bestFit="1" customWidth="1"/>
    <col min="5890" max="5890" width="13.6640625" bestFit="1" customWidth="1"/>
    <col min="5902" max="5902" width="13.6640625" bestFit="1" customWidth="1"/>
    <col min="5904" max="5904" width="13.6640625" bestFit="1" customWidth="1"/>
    <col min="5906" max="5906" width="13.6640625" bestFit="1" customWidth="1"/>
    <col min="5908" max="5908" width="13.6640625" bestFit="1" customWidth="1"/>
    <col min="5910" max="5910" width="13.6640625" bestFit="1" customWidth="1"/>
    <col min="5912" max="5912" width="13.6640625" bestFit="1" customWidth="1"/>
    <col min="5914" max="5914" width="18.33203125" bestFit="1" customWidth="1"/>
    <col min="6146" max="6146" width="13.6640625" bestFit="1" customWidth="1"/>
    <col min="6158" max="6158" width="13.6640625" bestFit="1" customWidth="1"/>
    <col min="6160" max="6160" width="13.6640625" bestFit="1" customWidth="1"/>
    <col min="6162" max="6162" width="13.6640625" bestFit="1" customWidth="1"/>
    <col min="6164" max="6164" width="13.6640625" bestFit="1" customWidth="1"/>
    <col min="6166" max="6166" width="13.6640625" bestFit="1" customWidth="1"/>
    <col min="6168" max="6168" width="13.6640625" bestFit="1" customWidth="1"/>
    <col min="6170" max="6170" width="18.33203125" bestFit="1" customWidth="1"/>
    <col min="6402" max="6402" width="13.6640625" bestFit="1" customWidth="1"/>
    <col min="6414" max="6414" width="13.6640625" bestFit="1" customWidth="1"/>
    <col min="6416" max="6416" width="13.6640625" bestFit="1" customWidth="1"/>
    <col min="6418" max="6418" width="13.6640625" bestFit="1" customWidth="1"/>
    <col min="6420" max="6420" width="13.6640625" bestFit="1" customWidth="1"/>
    <col min="6422" max="6422" width="13.6640625" bestFit="1" customWidth="1"/>
    <col min="6424" max="6424" width="13.6640625" bestFit="1" customWidth="1"/>
    <col min="6426" max="6426" width="18.33203125" bestFit="1" customWidth="1"/>
    <col min="6658" max="6658" width="13.6640625" bestFit="1" customWidth="1"/>
    <col min="6670" max="6670" width="13.6640625" bestFit="1" customWidth="1"/>
    <col min="6672" max="6672" width="13.6640625" bestFit="1" customWidth="1"/>
    <col min="6674" max="6674" width="13.6640625" bestFit="1" customWidth="1"/>
    <col min="6676" max="6676" width="13.6640625" bestFit="1" customWidth="1"/>
    <col min="6678" max="6678" width="13.6640625" bestFit="1" customWidth="1"/>
    <col min="6680" max="6680" width="13.6640625" bestFit="1" customWidth="1"/>
    <col min="6682" max="6682" width="18.33203125" bestFit="1" customWidth="1"/>
    <col min="6914" max="6914" width="13.6640625" bestFit="1" customWidth="1"/>
    <col min="6926" max="6926" width="13.6640625" bestFit="1" customWidth="1"/>
    <col min="6928" max="6928" width="13.6640625" bestFit="1" customWidth="1"/>
    <col min="6930" max="6930" width="13.6640625" bestFit="1" customWidth="1"/>
    <col min="6932" max="6932" width="13.6640625" bestFit="1" customWidth="1"/>
    <col min="6934" max="6934" width="13.6640625" bestFit="1" customWidth="1"/>
    <col min="6936" max="6936" width="13.6640625" bestFit="1" customWidth="1"/>
    <col min="6938" max="6938" width="18.33203125" bestFit="1" customWidth="1"/>
    <col min="7170" max="7170" width="13.6640625" bestFit="1" customWidth="1"/>
    <col min="7182" max="7182" width="13.6640625" bestFit="1" customWidth="1"/>
    <col min="7184" max="7184" width="13.6640625" bestFit="1" customWidth="1"/>
    <col min="7186" max="7186" width="13.6640625" bestFit="1" customWidth="1"/>
    <col min="7188" max="7188" width="13.6640625" bestFit="1" customWidth="1"/>
    <col min="7190" max="7190" width="13.6640625" bestFit="1" customWidth="1"/>
    <col min="7192" max="7192" width="13.6640625" bestFit="1" customWidth="1"/>
    <col min="7194" max="7194" width="18.33203125" bestFit="1" customWidth="1"/>
    <col min="7426" max="7426" width="13.6640625" bestFit="1" customWidth="1"/>
    <col min="7438" max="7438" width="13.6640625" bestFit="1" customWidth="1"/>
    <col min="7440" max="7440" width="13.6640625" bestFit="1" customWidth="1"/>
    <col min="7442" max="7442" width="13.6640625" bestFit="1" customWidth="1"/>
    <col min="7444" max="7444" width="13.6640625" bestFit="1" customWidth="1"/>
    <col min="7446" max="7446" width="13.6640625" bestFit="1" customWidth="1"/>
    <col min="7448" max="7448" width="13.6640625" bestFit="1" customWidth="1"/>
    <col min="7450" max="7450" width="18.33203125" bestFit="1" customWidth="1"/>
    <col min="7682" max="7682" width="13.6640625" bestFit="1" customWidth="1"/>
    <col min="7694" max="7694" width="13.6640625" bestFit="1" customWidth="1"/>
    <col min="7696" max="7696" width="13.6640625" bestFit="1" customWidth="1"/>
    <col min="7698" max="7698" width="13.6640625" bestFit="1" customWidth="1"/>
    <col min="7700" max="7700" width="13.6640625" bestFit="1" customWidth="1"/>
    <col min="7702" max="7702" width="13.6640625" bestFit="1" customWidth="1"/>
    <col min="7704" max="7704" width="13.6640625" bestFit="1" customWidth="1"/>
    <col min="7706" max="7706" width="18.33203125" bestFit="1" customWidth="1"/>
    <col min="7938" max="7938" width="13.6640625" bestFit="1" customWidth="1"/>
    <col min="7950" max="7950" width="13.6640625" bestFit="1" customWidth="1"/>
    <col min="7952" max="7952" width="13.6640625" bestFit="1" customWidth="1"/>
    <col min="7954" max="7954" width="13.6640625" bestFit="1" customWidth="1"/>
    <col min="7956" max="7956" width="13.6640625" bestFit="1" customWidth="1"/>
    <col min="7958" max="7958" width="13.6640625" bestFit="1" customWidth="1"/>
    <col min="7960" max="7960" width="13.6640625" bestFit="1" customWidth="1"/>
    <col min="7962" max="7962" width="18.33203125" bestFit="1" customWidth="1"/>
    <col min="8194" max="8194" width="13.6640625" bestFit="1" customWidth="1"/>
    <col min="8206" max="8206" width="13.6640625" bestFit="1" customWidth="1"/>
    <col min="8208" max="8208" width="13.6640625" bestFit="1" customWidth="1"/>
    <col min="8210" max="8210" width="13.6640625" bestFit="1" customWidth="1"/>
    <col min="8212" max="8212" width="13.6640625" bestFit="1" customWidth="1"/>
    <col min="8214" max="8214" width="13.6640625" bestFit="1" customWidth="1"/>
    <col min="8216" max="8216" width="13.6640625" bestFit="1" customWidth="1"/>
    <col min="8218" max="8218" width="18.33203125" bestFit="1" customWidth="1"/>
    <col min="8450" max="8450" width="13.6640625" bestFit="1" customWidth="1"/>
    <col min="8462" max="8462" width="13.6640625" bestFit="1" customWidth="1"/>
    <col min="8464" max="8464" width="13.6640625" bestFit="1" customWidth="1"/>
    <col min="8466" max="8466" width="13.6640625" bestFit="1" customWidth="1"/>
    <col min="8468" max="8468" width="13.6640625" bestFit="1" customWidth="1"/>
    <col min="8470" max="8470" width="13.6640625" bestFit="1" customWidth="1"/>
    <col min="8472" max="8472" width="13.6640625" bestFit="1" customWidth="1"/>
    <col min="8474" max="8474" width="18.33203125" bestFit="1" customWidth="1"/>
    <col min="8706" max="8706" width="13.6640625" bestFit="1" customWidth="1"/>
    <col min="8718" max="8718" width="13.6640625" bestFit="1" customWidth="1"/>
    <col min="8720" max="8720" width="13.6640625" bestFit="1" customWidth="1"/>
    <col min="8722" max="8722" width="13.6640625" bestFit="1" customWidth="1"/>
    <col min="8724" max="8724" width="13.6640625" bestFit="1" customWidth="1"/>
    <col min="8726" max="8726" width="13.6640625" bestFit="1" customWidth="1"/>
    <col min="8728" max="8728" width="13.6640625" bestFit="1" customWidth="1"/>
    <col min="8730" max="8730" width="18.33203125" bestFit="1" customWidth="1"/>
    <col min="8962" max="8962" width="13.6640625" bestFit="1" customWidth="1"/>
    <col min="8974" max="8974" width="13.6640625" bestFit="1" customWidth="1"/>
    <col min="8976" max="8976" width="13.6640625" bestFit="1" customWidth="1"/>
    <col min="8978" max="8978" width="13.6640625" bestFit="1" customWidth="1"/>
    <col min="8980" max="8980" width="13.6640625" bestFit="1" customWidth="1"/>
    <col min="8982" max="8982" width="13.6640625" bestFit="1" customWidth="1"/>
    <col min="8984" max="8984" width="13.6640625" bestFit="1" customWidth="1"/>
    <col min="8986" max="8986" width="18.33203125" bestFit="1" customWidth="1"/>
    <col min="9218" max="9218" width="13.6640625" bestFit="1" customWidth="1"/>
    <col min="9230" max="9230" width="13.6640625" bestFit="1" customWidth="1"/>
    <col min="9232" max="9232" width="13.6640625" bestFit="1" customWidth="1"/>
    <col min="9234" max="9234" width="13.6640625" bestFit="1" customWidth="1"/>
    <col min="9236" max="9236" width="13.6640625" bestFit="1" customWidth="1"/>
    <col min="9238" max="9238" width="13.6640625" bestFit="1" customWidth="1"/>
    <col min="9240" max="9240" width="13.6640625" bestFit="1" customWidth="1"/>
    <col min="9242" max="9242" width="18.33203125" bestFit="1" customWidth="1"/>
    <col min="9474" max="9474" width="13.6640625" bestFit="1" customWidth="1"/>
    <col min="9486" max="9486" width="13.6640625" bestFit="1" customWidth="1"/>
    <col min="9488" max="9488" width="13.6640625" bestFit="1" customWidth="1"/>
    <col min="9490" max="9490" width="13.6640625" bestFit="1" customWidth="1"/>
    <col min="9492" max="9492" width="13.6640625" bestFit="1" customWidth="1"/>
    <col min="9494" max="9494" width="13.6640625" bestFit="1" customWidth="1"/>
    <col min="9496" max="9496" width="13.6640625" bestFit="1" customWidth="1"/>
    <col min="9498" max="9498" width="18.33203125" bestFit="1" customWidth="1"/>
    <col min="9730" max="9730" width="13.6640625" bestFit="1" customWidth="1"/>
    <col min="9742" max="9742" width="13.6640625" bestFit="1" customWidth="1"/>
    <col min="9744" max="9744" width="13.6640625" bestFit="1" customWidth="1"/>
    <col min="9746" max="9746" width="13.6640625" bestFit="1" customWidth="1"/>
    <col min="9748" max="9748" width="13.6640625" bestFit="1" customWidth="1"/>
    <col min="9750" max="9750" width="13.6640625" bestFit="1" customWidth="1"/>
    <col min="9752" max="9752" width="13.6640625" bestFit="1" customWidth="1"/>
    <col min="9754" max="9754" width="18.33203125" bestFit="1" customWidth="1"/>
    <col min="9986" max="9986" width="13.6640625" bestFit="1" customWidth="1"/>
    <col min="9998" max="9998" width="13.6640625" bestFit="1" customWidth="1"/>
    <col min="10000" max="10000" width="13.6640625" bestFit="1" customWidth="1"/>
    <col min="10002" max="10002" width="13.6640625" bestFit="1" customWidth="1"/>
    <col min="10004" max="10004" width="13.6640625" bestFit="1" customWidth="1"/>
    <col min="10006" max="10006" width="13.6640625" bestFit="1" customWidth="1"/>
    <col min="10008" max="10008" width="13.6640625" bestFit="1" customWidth="1"/>
    <col min="10010" max="10010" width="18.33203125" bestFit="1" customWidth="1"/>
    <col min="10242" max="10242" width="13.6640625" bestFit="1" customWidth="1"/>
    <col min="10254" max="10254" width="13.6640625" bestFit="1" customWidth="1"/>
    <col min="10256" max="10256" width="13.6640625" bestFit="1" customWidth="1"/>
    <col min="10258" max="10258" width="13.6640625" bestFit="1" customWidth="1"/>
    <col min="10260" max="10260" width="13.6640625" bestFit="1" customWidth="1"/>
    <col min="10262" max="10262" width="13.6640625" bestFit="1" customWidth="1"/>
    <col min="10264" max="10264" width="13.6640625" bestFit="1" customWidth="1"/>
    <col min="10266" max="10266" width="18.33203125" bestFit="1" customWidth="1"/>
    <col min="10498" max="10498" width="13.6640625" bestFit="1" customWidth="1"/>
    <col min="10510" max="10510" width="13.6640625" bestFit="1" customWidth="1"/>
    <col min="10512" max="10512" width="13.6640625" bestFit="1" customWidth="1"/>
    <col min="10514" max="10514" width="13.6640625" bestFit="1" customWidth="1"/>
    <col min="10516" max="10516" width="13.6640625" bestFit="1" customWidth="1"/>
    <col min="10518" max="10518" width="13.6640625" bestFit="1" customWidth="1"/>
    <col min="10520" max="10520" width="13.6640625" bestFit="1" customWidth="1"/>
    <col min="10522" max="10522" width="18.33203125" bestFit="1" customWidth="1"/>
    <col min="10754" max="10754" width="13.6640625" bestFit="1" customWidth="1"/>
    <col min="10766" max="10766" width="13.6640625" bestFit="1" customWidth="1"/>
    <col min="10768" max="10768" width="13.6640625" bestFit="1" customWidth="1"/>
    <col min="10770" max="10770" width="13.6640625" bestFit="1" customWidth="1"/>
    <col min="10772" max="10772" width="13.6640625" bestFit="1" customWidth="1"/>
    <col min="10774" max="10774" width="13.6640625" bestFit="1" customWidth="1"/>
    <col min="10776" max="10776" width="13.6640625" bestFit="1" customWidth="1"/>
    <col min="10778" max="10778" width="18.33203125" bestFit="1" customWidth="1"/>
    <col min="11010" max="11010" width="13.6640625" bestFit="1" customWidth="1"/>
    <col min="11022" max="11022" width="13.6640625" bestFit="1" customWidth="1"/>
    <col min="11024" max="11024" width="13.6640625" bestFit="1" customWidth="1"/>
    <col min="11026" max="11026" width="13.6640625" bestFit="1" customWidth="1"/>
    <col min="11028" max="11028" width="13.6640625" bestFit="1" customWidth="1"/>
    <col min="11030" max="11030" width="13.6640625" bestFit="1" customWidth="1"/>
    <col min="11032" max="11032" width="13.6640625" bestFit="1" customWidth="1"/>
    <col min="11034" max="11034" width="18.33203125" bestFit="1" customWidth="1"/>
    <col min="11266" max="11266" width="13.6640625" bestFit="1" customWidth="1"/>
    <col min="11278" max="11278" width="13.6640625" bestFit="1" customWidth="1"/>
    <col min="11280" max="11280" width="13.6640625" bestFit="1" customWidth="1"/>
    <col min="11282" max="11282" width="13.6640625" bestFit="1" customWidth="1"/>
    <col min="11284" max="11284" width="13.6640625" bestFit="1" customWidth="1"/>
    <col min="11286" max="11286" width="13.6640625" bestFit="1" customWidth="1"/>
    <col min="11288" max="11288" width="13.6640625" bestFit="1" customWidth="1"/>
    <col min="11290" max="11290" width="18.33203125" bestFit="1" customWidth="1"/>
    <col min="11522" max="11522" width="13.6640625" bestFit="1" customWidth="1"/>
    <col min="11534" max="11534" width="13.6640625" bestFit="1" customWidth="1"/>
    <col min="11536" max="11536" width="13.6640625" bestFit="1" customWidth="1"/>
    <col min="11538" max="11538" width="13.6640625" bestFit="1" customWidth="1"/>
    <col min="11540" max="11540" width="13.6640625" bestFit="1" customWidth="1"/>
    <col min="11542" max="11542" width="13.6640625" bestFit="1" customWidth="1"/>
    <col min="11544" max="11544" width="13.6640625" bestFit="1" customWidth="1"/>
    <col min="11546" max="11546" width="18.33203125" bestFit="1" customWidth="1"/>
    <col min="11778" max="11778" width="13.6640625" bestFit="1" customWidth="1"/>
    <col min="11790" max="11790" width="13.6640625" bestFit="1" customWidth="1"/>
    <col min="11792" max="11792" width="13.6640625" bestFit="1" customWidth="1"/>
    <col min="11794" max="11794" width="13.6640625" bestFit="1" customWidth="1"/>
    <col min="11796" max="11796" width="13.6640625" bestFit="1" customWidth="1"/>
    <col min="11798" max="11798" width="13.6640625" bestFit="1" customWidth="1"/>
    <col min="11800" max="11800" width="13.6640625" bestFit="1" customWidth="1"/>
    <col min="11802" max="11802" width="18.33203125" bestFit="1" customWidth="1"/>
    <col min="12034" max="12034" width="13.6640625" bestFit="1" customWidth="1"/>
    <col min="12046" max="12046" width="13.6640625" bestFit="1" customWidth="1"/>
    <col min="12048" max="12048" width="13.6640625" bestFit="1" customWidth="1"/>
    <col min="12050" max="12050" width="13.6640625" bestFit="1" customWidth="1"/>
    <col min="12052" max="12052" width="13.6640625" bestFit="1" customWidth="1"/>
    <col min="12054" max="12054" width="13.6640625" bestFit="1" customWidth="1"/>
    <col min="12056" max="12056" width="13.6640625" bestFit="1" customWidth="1"/>
    <col min="12058" max="12058" width="18.33203125" bestFit="1" customWidth="1"/>
    <col min="12290" max="12290" width="13.6640625" bestFit="1" customWidth="1"/>
    <col min="12302" max="12302" width="13.6640625" bestFit="1" customWidth="1"/>
    <col min="12304" max="12304" width="13.6640625" bestFit="1" customWidth="1"/>
    <col min="12306" max="12306" width="13.6640625" bestFit="1" customWidth="1"/>
    <col min="12308" max="12308" width="13.6640625" bestFit="1" customWidth="1"/>
    <col min="12310" max="12310" width="13.6640625" bestFit="1" customWidth="1"/>
    <col min="12312" max="12312" width="13.6640625" bestFit="1" customWidth="1"/>
    <col min="12314" max="12314" width="18.33203125" bestFit="1" customWidth="1"/>
    <col min="12546" max="12546" width="13.6640625" bestFit="1" customWidth="1"/>
    <col min="12558" max="12558" width="13.6640625" bestFit="1" customWidth="1"/>
    <col min="12560" max="12560" width="13.6640625" bestFit="1" customWidth="1"/>
    <col min="12562" max="12562" width="13.6640625" bestFit="1" customWidth="1"/>
    <col min="12564" max="12564" width="13.6640625" bestFit="1" customWidth="1"/>
    <col min="12566" max="12566" width="13.6640625" bestFit="1" customWidth="1"/>
    <col min="12568" max="12568" width="13.6640625" bestFit="1" customWidth="1"/>
    <col min="12570" max="12570" width="18.33203125" bestFit="1" customWidth="1"/>
    <col min="12802" max="12802" width="13.6640625" bestFit="1" customWidth="1"/>
    <col min="12814" max="12814" width="13.6640625" bestFit="1" customWidth="1"/>
    <col min="12816" max="12816" width="13.6640625" bestFit="1" customWidth="1"/>
    <col min="12818" max="12818" width="13.6640625" bestFit="1" customWidth="1"/>
    <col min="12820" max="12820" width="13.6640625" bestFit="1" customWidth="1"/>
    <col min="12822" max="12822" width="13.6640625" bestFit="1" customWidth="1"/>
    <col min="12824" max="12824" width="13.6640625" bestFit="1" customWidth="1"/>
    <col min="12826" max="12826" width="18.33203125" bestFit="1" customWidth="1"/>
    <col min="13058" max="13058" width="13.6640625" bestFit="1" customWidth="1"/>
    <col min="13070" max="13070" width="13.6640625" bestFit="1" customWidth="1"/>
    <col min="13072" max="13072" width="13.6640625" bestFit="1" customWidth="1"/>
    <col min="13074" max="13074" width="13.6640625" bestFit="1" customWidth="1"/>
    <col min="13076" max="13076" width="13.6640625" bestFit="1" customWidth="1"/>
    <col min="13078" max="13078" width="13.6640625" bestFit="1" customWidth="1"/>
    <col min="13080" max="13080" width="13.6640625" bestFit="1" customWidth="1"/>
    <col min="13082" max="13082" width="18.33203125" bestFit="1" customWidth="1"/>
    <col min="13314" max="13314" width="13.6640625" bestFit="1" customWidth="1"/>
    <col min="13326" max="13326" width="13.6640625" bestFit="1" customWidth="1"/>
    <col min="13328" max="13328" width="13.6640625" bestFit="1" customWidth="1"/>
    <col min="13330" max="13330" width="13.6640625" bestFit="1" customWidth="1"/>
    <col min="13332" max="13332" width="13.6640625" bestFit="1" customWidth="1"/>
    <col min="13334" max="13334" width="13.6640625" bestFit="1" customWidth="1"/>
    <col min="13336" max="13336" width="13.6640625" bestFit="1" customWidth="1"/>
    <col min="13338" max="13338" width="18.33203125" bestFit="1" customWidth="1"/>
    <col min="13570" max="13570" width="13.6640625" bestFit="1" customWidth="1"/>
    <col min="13582" max="13582" width="13.6640625" bestFit="1" customWidth="1"/>
    <col min="13584" max="13584" width="13.6640625" bestFit="1" customWidth="1"/>
    <col min="13586" max="13586" width="13.6640625" bestFit="1" customWidth="1"/>
    <col min="13588" max="13588" width="13.6640625" bestFit="1" customWidth="1"/>
    <col min="13590" max="13590" width="13.6640625" bestFit="1" customWidth="1"/>
    <col min="13592" max="13592" width="13.6640625" bestFit="1" customWidth="1"/>
    <col min="13594" max="13594" width="18.33203125" bestFit="1" customWidth="1"/>
    <col min="13826" max="13826" width="13.6640625" bestFit="1" customWidth="1"/>
    <col min="13838" max="13838" width="13.6640625" bestFit="1" customWidth="1"/>
    <col min="13840" max="13840" width="13.6640625" bestFit="1" customWidth="1"/>
    <col min="13842" max="13842" width="13.6640625" bestFit="1" customWidth="1"/>
    <col min="13844" max="13844" width="13.6640625" bestFit="1" customWidth="1"/>
    <col min="13846" max="13846" width="13.6640625" bestFit="1" customWidth="1"/>
    <col min="13848" max="13848" width="13.6640625" bestFit="1" customWidth="1"/>
    <col min="13850" max="13850" width="18.33203125" bestFit="1" customWidth="1"/>
    <col min="14082" max="14082" width="13.6640625" bestFit="1" customWidth="1"/>
    <col min="14094" max="14094" width="13.6640625" bestFit="1" customWidth="1"/>
    <col min="14096" max="14096" width="13.6640625" bestFit="1" customWidth="1"/>
    <col min="14098" max="14098" width="13.6640625" bestFit="1" customWidth="1"/>
    <col min="14100" max="14100" width="13.6640625" bestFit="1" customWidth="1"/>
    <col min="14102" max="14102" width="13.6640625" bestFit="1" customWidth="1"/>
    <col min="14104" max="14104" width="13.6640625" bestFit="1" customWidth="1"/>
    <col min="14106" max="14106" width="18.33203125" bestFit="1" customWidth="1"/>
    <col min="14338" max="14338" width="13.6640625" bestFit="1" customWidth="1"/>
    <col min="14350" max="14350" width="13.6640625" bestFit="1" customWidth="1"/>
    <col min="14352" max="14352" width="13.6640625" bestFit="1" customWidth="1"/>
    <col min="14354" max="14354" width="13.6640625" bestFit="1" customWidth="1"/>
    <col min="14356" max="14356" width="13.6640625" bestFit="1" customWidth="1"/>
    <col min="14358" max="14358" width="13.6640625" bestFit="1" customWidth="1"/>
    <col min="14360" max="14360" width="13.6640625" bestFit="1" customWidth="1"/>
    <col min="14362" max="14362" width="18.33203125" bestFit="1" customWidth="1"/>
    <col min="14594" max="14594" width="13.6640625" bestFit="1" customWidth="1"/>
    <col min="14606" max="14606" width="13.6640625" bestFit="1" customWidth="1"/>
    <col min="14608" max="14608" width="13.6640625" bestFit="1" customWidth="1"/>
    <col min="14610" max="14610" width="13.6640625" bestFit="1" customWidth="1"/>
    <col min="14612" max="14612" width="13.6640625" bestFit="1" customWidth="1"/>
    <col min="14614" max="14614" width="13.6640625" bestFit="1" customWidth="1"/>
    <col min="14616" max="14616" width="13.6640625" bestFit="1" customWidth="1"/>
    <col min="14618" max="14618" width="18.33203125" bestFit="1" customWidth="1"/>
    <col min="14850" max="14850" width="13.6640625" bestFit="1" customWidth="1"/>
    <col min="14862" max="14862" width="13.6640625" bestFit="1" customWidth="1"/>
    <col min="14864" max="14864" width="13.6640625" bestFit="1" customWidth="1"/>
    <col min="14866" max="14866" width="13.6640625" bestFit="1" customWidth="1"/>
    <col min="14868" max="14868" width="13.6640625" bestFit="1" customWidth="1"/>
    <col min="14870" max="14870" width="13.6640625" bestFit="1" customWidth="1"/>
    <col min="14872" max="14872" width="13.6640625" bestFit="1" customWidth="1"/>
    <col min="14874" max="14874" width="18.33203125" bestFit="1" customWidth="1"/>
    <col min="15106" max="15106" width="13.6640625" bestFit="1" customWidth="1"/>
    <col min="15118" max="15118" width="13.6640625" bestFit="1" customWidth="1"/>
    <col min="15120" max="15120" width="13.6640625" bestFit="1" customWidth="1"/>
    <col min="15122" max="15122" width="13.6640625" bestFit="1" customWidth="1"/>
    <col min="15124" max="15124" width="13.6640625" bestFit="1" customWidth="1"/>
    <col min="15126" max="15126" width="13.6640625" bestFit="1" customWidth="1"/>
    <col min="15128" max="15128" width="13.6640625" bestFit="1" customWidth="1"/>
    <col min="15130" max="15130" width="18.33203125" bestFit="1" customWidth="1"/>
    <col min="15362" max="15362" width="13.6640625" bestFit="1" customWidth="1"/>
    <col min="15374" max="15374" width="13.6640625" bestFit="1" customWidth="1"/>
    <col min="15376" max="15376" width="13.6640625" bestFit="1" customWidth="1"/>
    <col min="15378" max="15378" width="13.6640625" bestFit="1" customWidth="1"/>
    <col min="15380" max="15380" width="13.6640625" bestFit="1" customWidth="1"/>
    <col min="15382" max="15382" width="13.6640625" bestFit="1" customWidth="1"/>
    <col min="15384" max="15384" width="13.6640625" bestFit="1" customWidth="1"/>
    <col min="15386" max="15386" width="18.33203125" bestFit="1" customWidth="1"/>
    <col min="15618" max="15618" width="13.6640625" bestFit="1" customWidth="1"/>
    <col min="15630" max="15630" width="13.6640625" bestFit="1" customWidth="1"/>
    <col min="15632" max="15632" width="13.6640625" bestFit="1" customWidth="1"/>
    <col min="15634" max="15634" width="13.6640625" bestFit="1" customWidth="1"/>
    <col min="15636" max="15636" width="13.6640625" bestFit="1" customWidth="1"/>
    <col min="15638" max="15638" width="13.6640625" bestFit="1" customWidth="1"/>
    <col min="15640" max="15640" width="13.6640625" bestFit="1" customWidth="1"/>
    <col min="15642" max="15642" width="18.33203125" bestFit="1" customWidth="1"/>
    <col min="15874" max="15874" width="13.6640625" bestFit="1" customWidth="1"/>
    <col min="15886" max="15886" width="13.6640625" bestFit="1" customWidth="1"/>
    <col min="15888" max="15888" width="13.6640625" bestFit="1" customWidth="1"/>
    <col min="15890" max="15890" width="13.6640625" bestFit="1" customWidth="1"/>
    <col min="15892" max="15892" width="13.6640625" bestFit="1" customWidth="1"/>
    <col min="15894" max="15894" width="13.6640625" bestFit="1" customWidth="1"/>
    <col min="15896" max="15896" width="13.6640625" bestFit="1" customWidth="1"/>
    <col min="15898" max="15898" width="18.33203125" bestFit="1" customWidth="1"/>
    <col min="16130" max="16130" width="13.6640625" bestFit="1" customWidth="1"/>
    <col min="16142" max="16142" width="13.6640625" bestFit="1" customWidth="1"/>
    <col min="16144" max="16144" width="13.6640625" bestFit="1" customWidth="1"/>
    <col min="16146" max="16146" width="13.6640625" bestFit="1" customWidth="1"/>
    <col min="16148" max="16148" width="13.6640625" bestFit="1" customWidth="1"/>
    <col min="16150" max="16150" width="13.6640625" bestFit="1" customWidth="1"/>
    <col min="16152" max="16152" width="13.6640625" bestFit="1" customWidth="1"/>
    <col min="16154" max="16154" width="18.33203125" bestFit="1" customWidth="1"/>
  </cols>
  <sheetData>
    <row r="1" spans="1:26" ht="24" x14ac:dyDescent="0.25">
      <c r="A1" s="161" t="s">
        <v>27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</row>
    <row r="2" spans="1:26" ht="16" x14ac:dyDescent="0.2">
      <c r="A2" s="1" t="s">
        <v>1</v>
      </c>
      <c r="B2" s="90">
        <v>43739</v>
      </c>
      <c r="C2" s="89" t="s">
        <v>2</v>
      </c>
      <c r="D2" s="90">
        <v>43770</v>
      </c>
      <c r="E2" s="89" t="s">
        <v>2</v>
      </c>
      <c r="F2" s="90">
        <v>43800</v>
      </c>
      <c r="G2" s="89" t="s">
        <v>2</v>
      </c>
      <c r="H2" s="90">
        <v>43831</v>
      </c>
      <c r="I2" s="110" t="s">
        <v>2</v>
      </c>
      <c r="J2" s="90">
        <v>43862</v>
      </c>
      <c r="K2" s="111" t="s">
        <v>2</v>
      </c>
      <c r="L2" s="90">
        <v>43891</v>
      </c>
      <c r="M2" s="111" t="s">
        <v>2</v>
      </c>
      <c r="N2" s="90">
        <v>43922</v>
      </c>
      <c r="O2" s="111" t="s">
        <v>2</v>
      </c>
      <c r="P2" s="90">
        <v>43952</v>
      </c>
      <c r="Q2" s="111" t="s">
        <v>2</v>
      </c>
      <c r="R2" s="90">
        <v>43983</v>
      </c>
      <c r="S2" s="111" t="s">
        <v>2</v>
      </c>
      <c r="T2" s="90">
        <v>44013</v>
      </c>
      <c r="U2" s="111" t="s">
        <v>2</v>
      </c>
      <c r="V2" s="90">
        <v>44044</v>
      </c>
      <c r="W2" s="111" t="s">
        <v>2</v>
      </c>
      <c r="X2" s="90">
        <v>44075</v>
      </c>
      <c r="Y2" s="111" t="s">
        <v>2</v>
      </c>
      <c r="Z2" s="89" t="s">
        <v>28</v>
      </c>
    </row>
    <row r="3" spans="1:26" ht="16" x14ac:dyDescent="0.2">
      <c r="A3" s="8" t="s">
        <v>4</v>
      </c>
      <c r="B3" s="9">
        <v>127487853.45999999</v>
      </c>
      <c r="C3" s="10">
        <v>0.71340000000000003</v>
      </c>
      <c r="D3" s="9">
        <v>132652000.77</v>
      </c>
      <c r="E3" s="10">
        <v>0.71840000000000004</v>
      </c>
      <c r="F3" s="9">
        <v>197051740.56</v>
      </c>
      <c r="G3" s="10">
        <v>0.71050000000000002</v>
      </c>
      <c r="H3" s="9">
        <v>138772761.43000001</v>
      </c>
      <c r="I3" s="10">
        <v>0.74529999999999996</v>
      </c>
      <c r="J3" s="9">
        <v>156525768.83000001</v>
      </c>
      <c r="K3" s="10">
        <v>0.7581</v>
      </c>
      <c r="L3" s="9">
        <v>184221344.58000001</v>
      </c>
      <c r="M3" s="10">
        <v>0.80379999999999996</v>
      </c>
      <c r="N3" s="9">
        <v>183161061.5</v>
      </c>
      <c r="O3" s="10">
        <v>0.83020000000000005</v>
      </c>
      <c r="P3" s="9">
        <v>238509155.96000001</v>
      </c>
      <c r="Q3" s="10">
        <v>0.7944</v>
      </c>
      <c r="R3" s="9">
        <v>236623750.94</v>
      </c>
      <c r="S3" s="10">
        <v>0.78029999999999999</v>
      </c>
      <c r="T3" s="9">
        <v>236898145.37</v>
      </c>
      <c r="U3" s="10">
        <v>0.77600000000000002</v>
      </c>
      <c r="V3" s="9">
        <v>222186532.75999999</v>
      </c>
      <c r="W3" s="10">
        <v>0.73780000000000001</v>
      </c>
      <c r="X3" s="9">
        <v>211154131.78</v>
      </c>
      <c r="Y3" s="10">
        <v>0.73929999999999996</v>
      </c>
      <c r="Z3" s="9">
        <f>B3+D3+F3+H3+J3+L3+N3+P3+R3+T3+V3+X3</f>
        <v>2265244247.9400001</v>
      </c>
    </row>
    <row r="4" spans="1:26" x14ac:dyDescent="0.2">
      <c r="A4" s="14" t="s">
        <v>5</v>
      </c>
      <c r="B4" s="15">
        <v>10095868.02</v>
      </c>
      <c r="C4" s="16">
        <v>5.6500000000000002E-2</v>
      </c>
      <c r="D4" s="15">
        <v>11681454.76</v>
      </c>
      <c r="E4" s="16">
        <v>6.3299999999999995E-2</v>
      </c>
      <c r="F4" s="15">
        <v>17456342.140000001</v>
      </c>
      <c r="G4" s="16">
        <v>6.2899999999999998E-2</v>
      </c>
      <c r="H4" s="15">
        <v>11524040.82</v>
      </c>
      <c r="I4" s="16">
        <v>6.1899999999999997E-2</v>
      </c>
      <c r="J4" s="15">
        <v>11476556.789999999</v>
      </c>
      <c r="K4" s="16">
        <v>5.5599999999999997E-2</v>
      </c>
      <c r="L4" s="15">
        <v>9617421.9900000002</v>
      </c>
      <c r="M4" s="16">
        <v>4.2000000000000003E-2</v>
      </c>
      <c r="N4" s="15">
        <v>7629236.1799999997</v>
      </c>
      <c r="O4" s="16">
        <v>3.4599999999999999E-2</v>
      </c>
      <c r="P4" s="15">
        <v>10397949.470000001</v>
      </c>
      <c r="Q4" s="16">
        <v>3.4599999999999999E-2</v>
      </c>
      <c r="R4" s="15">
        <v>10106204.199999999</v>
      </c>
      <c r="S4" s="16">
        <v>3.3300000000000003E-2</v>
      </c>
      <c r="T4" s="15">
        <v>11267635.529999999</v>
      </c>
      <c r="U4" s="16">
        <v>3.6900000000000002E-2</v>
      </c>
      <c r="V4" s="15">
        <v>22887463.699999999</v>
      </c>
      <c r="W4" s="16">
        <v>7.5999999999999998E-2</v>
      </c>
      <c r="X4" s="15">
        <v>19696631.870000001</v>
      </c>
      <c r="Y4" s="16">
        <v>6.9000000000000006E-2</v>
      </c>
      <c r="Z4" s="15">
        <f t="shared" ref="Z4:Z18" si="0">B4+D4+F4+H4+J4+L4+N4+P4+R4+T4+V4+X4</f>
        <v>153836805.47</v>
      </c>
    </row>
    <row r="5" spans="1:26" ht="16" x14ac:dyDescent="0.2">
      <c r="A5" s="19" t="s">
        <v>6</v>
      </c>
      <c r="B5" s="20">
        <v>6497591.6399999997</v>
      </c>
      <c r="C5" s="21">
        <v>3.6400000000000002E-2</v>
      </c>
      <c r="D5" s="20">
        <v>6707040.0700000003</v>
      </c>
      <c r="E5" s="21">
        <v>3.6299999999999999E-2</v>
      </c>
      <c r="F5" s="20">
        <v>10214729.09</v>
      </c>
      <c r="G5" s="21">
        <v>3.6799999999999999E-2</v>
      </c>
      <c r="H5" s="20">
        <v>5880302.2199999997</v>
      </c>
      <c r="I5" s="21">
        <v>3.1600000000000003E-2</v>
      </c>
      <c r="J5" s="20">
        <v>5675591.5999999996</v>
      </c>
      <c r="K5" s="21">
        <v>2.75E-2</v>
      </c>
      <c r="L5" s="20">
        <v>6264908.0999999996</v>
      </c>
      <c r="M5" s="21">
        <v>2.7300000000000001E-2</v>
      </c>
      <c r="N5" s="20">
        <v>8988618.9600000009</v>
      </c>
      <c r="O5" s="21">
        <v>4.07E-2</v>
      </c>
      <c r="P5" s="20">
        <v>11172507.470000001</v>
      </c>
      <c r="Q5" s="21">
        <v>3.7199999999999997E-2</v>
      </c>
      <c r="R5" s="20">
        <v>10636852.76</v>
      </c>
      <c r="S5" s="21">
        <v>3.5099999999999999E-2</v>
      </c>
      <c r="T5" s="20">
        <v>10465614.960000001</v>
      </c>
      <c r="U5" s="21">
        <v>3.4299999999999997E-2</v>
      </c>
      <c r="V5" s="20">
        <v>9264080.0999999996</v>
      </c>
      <c r="W5" s="21">
        <v>3.0800000000000001E-2</v>
      </c>
      <c r="X5" s="20">
        <v>10578622.83</v>
      </c>
      <c r="Y5" s="21">
        <v>3.6999999999999998E-2</v>
      </c>
      <c r="Z5" s="20">
        <f t="shared" si="0"/>
        <v>102346459.8</v>
      </c>
    </row>
    <row r="6" spans="1:26" ht="16" x14ac:dyDescent="0.2">
      <c r="A6" s="24" t="s">
        <v>7</v>
      </c>
      <c r="B6" s="25">
        <v>7373970.0700000003</v>
      </c>
      <c r="C6" s="26">
        <v>4.1300000000000003E-2</v>
      </c>
      <c r="D6" s="25">
        <v>6247672.5499999998</v>
      </c>
      <c r="E6" s="26">
        <v>3.3799999999999997E-2</v>
      </c>
      <c r="F6" s="25">
        <v>9890066.0600000005</v>
      </c>
      <c r="G6" s="26">
        <v>3.5700000000000003E-2</v>
      </c>
      <c r="H6" s="25">
        <v>6014359.5599999996</v>
      </c>
      <c r="I6" s="26">
        <v>3.2300000000000002E-2</v>
      </c>
      <c r="J6" s="25">
        <v>6405777.0300000003</v>
      </c>
      <c r="K6" s="26">
        <v>3.1E-2</v>
      </c>
      <c r="L6" s="25">
        <v>5409652.96</v>
      </c>
      <c r="M6" s="26">
        <v>2.3599999999999999E-2</v>
      </c>
      <c r="N6" s="25">
        <v>4907582.74</v>
      </c>
      <c r="O6" s="26">
        <v>2.2200000000000001E-2</v>
      </c>
      <c r="P6" s="25">
        <v>9241712.5500000007</v>
      </c>
      <c r="Q6" s="26">
        <v>3.0800000000000001E-2</v>
      </c>
      <c r="R6" s="25">
        <v>9973929.6999999993</v>
      </c>
      <c r="S6" s="26">
        <v>3.2899999999999999E-2</v>
      </c>
      <c r="T6" s="9">
        <v>10164701.619999999</v>
      </c>
      <c r="U6" s="26">
        <v>3.3300000000000003E-2</v>
      </c>
      <c r="V6" s="9">
        <v>9916885.25</v>
      </c>
      <c r="W6" s="26">
        <v>3.2899999999999999E-2</v>
      </c>
      <c r="X6" s="9">
        <v>8839459.5800000001</v>
      </c>
      <c r="Y6" s="26">
        <v>3.1E-2</v>
      </c>
      <c r="Z6" s="9">
        <f t="shared" si="0"/>
        <v>94385769.670000002</v>
      </c>
    </row>
    <row r="7" spans="1:26" ht="16" x14ac:dyDescent="0.2">
      <c r="A7" s="34" t="s">
        <v>9</v>
      </c>
      <c r="B7" s="35">
        <v>6229330.6799999997</v>
      </c>
      <c r="C7" s="36">
        <v>3.49E-2</v>
      </c>
      <c r="D7" s="35">
        <v>5952200.4800000004</v>
      </c>
      <c r="E7" s="36">
        <v>3.2199999999999999E-2</v>
      </c>
      <c r="F7" s="35">
        <v>8519447.3699999992</v>
      </c>
      <c r="G7" s="36">
        <v>4.07E-2</v>
      </c>
      <c r="H7" s="35">
        <v>5371453.1500000004</v>
      </c>
      <c r="I7" s="36">
        <v>2.8799999999999999E-2</v>
      </c>
      <c r="J7" s="35">
        <v>6841657.1299999999</v>
      </c>
      <c r="K7" s="36">
        <v>3.3099999999999997E-2</v>
      </c>
      <c r="L7" s="35">
        <v>6119506.0599999996</v>
      </c>
      <c r="M7" s="36">
        <v>2.6700000000000002E-2</v>
      </c>
      <c r="N7" s="35">
        <v>5223900.4800000004</v>
      </c>
      <c r="O7" s="36">
        <v>2.3699999999999999E-2</v>
      </c>
      <c r="P7" s="35">
        <v>7242421.6699999999</v>
      </c>
      <c r="Q7" s="36">
        <v>2.41E-2</v>
      </c>
      <c r="R7" s="35">
        <v>7551264.1200000001</v>
      </c>
      <c r="S7" s="36">
        <v>2.4899999999999999E-2</v>
      </c>
      <c r="T7" s="9">
        <v>7739757.9800000004</v>
      </c>
      <c r="U7" s="36">
        <v>2.5399999999999999E-2</v>
      </c>
      <c r="V7" s="9">
        <v>7559668.1900000004</v>
      </c>
      <c r="W7" s="36">
        <v>2.5100000000000001E-2</v>
      </c>
      <c r="X7" s="9">
        <v>6862305.5700000003</v>
      </c>
      <c r="Y7" s="36">
        <v>2.4E-2</v>
      </c>
      <c r="Z7" s="9">
        <f t="shared" si="0"/>
        <v>81212912.879999995</v>
      </c>
    </row>
    <row r="8" spans="1:26" ht="16" x14ac:dyDescent="0.2">
      <c r="A8" s="29" t="s">
        <v>8</v>
      </c>
      <c r="B8" s="30">
        <v>4920598.13</v>
      </c>
      <c r="C8" s="31">
        <v>2.75E-2</v>
      </c>
      <c r="D8" s="30">
        <v>5197394.71</v>
      </c>
      <c r="E8" s="31">
        <v>2.81E-2</v>
      </c>
      <c r="F8" s="30">
        <v>9450118.6999999993</v>
      </c>
      <c r="G8" s="31">
        <v>4.5600000000000002E-2</v>
      </c>
      <c r="H8" s="30">
        <v>5247019.6100000003</v>
      </c>
      <c r="I8" s="31">
        <v>2.8199999999999999E-2</v>
      </c>
      <c r="J8" s="30">
        <v>5302498.5999999996</v>
      </c>
      <c r="K8" s="31">
        <v>2.5700000000000001E-2</v>
      </c>
      <c r="L8" s="30">
        <v>4387870.21</v>
      </c>
      <c r="M8" s="31">
        <v>1.9099999999999999E-2</v>
      </c>
      <c r="N8" s="30">
        <v>2797368.81</v>
      </c>
      <c r="O8" s="31">
        <v>1.2699999999999999E-2</v>
      </c>
      <c r="P8" s="30">
        <v>4674294.67</v>
      </c>
      <c r="Q8" s="31">
        <v>1.5599999999999999E-2</v>
      </c>
      <c r="R8" s="30">
        <v>5727569.54</v>
      </c>
      <c r="S8" s="31">
        <v>1.89E-2</v>
      </c>
      <c r="T8" s="9">
        <v>5894206.1699999999</v>
      </c>
      <c r="U8" s="31">
        <v>1.9300000000000001E-2</v>
      </c>
      <c r="V8" s="9">
        <v>6112805.8700000001</v>
      </c>
      <c r="W8" s="31">
        <v>2.0299999999999999E-2</v>
      </c>
      <c r="X8" s="9">
        <v>5987431.8200000003</v>
      </c>
      <c r="Y8" s="31">
        <v>2.1000000000000001E-2</v>
      </c>
      <c r="Z8" s="9">
        <f t="shared" si="0"/>
        <v>65699176.840000004</v>
      </c>
    </row>
    <row r="9" spans="1:26" ht="16" x14ac:dyDescent="0.2">
      <c r="A9" s="39" t="s">
        <v>10</v>
      </c>
      <c r="B9" s="40">
        <v>3680763.11</v>
      </c>
      <c r="C9" s="41">
        <v>2.06E-2</v>
      </c>
      <c r="D9" s="40">
        <v>3992585.54</v>
      </c>
      <c r="E9" s="41">
        <v>2.1600000000000001E-2</v>
      </c>
      <c r="F9" s="40">
        <v>5246338.38</v>
      </c>
      <c r="G9" s="41">
        <v>1.89E-2</v>
      </c>
      <c r="H9" s="40">
        <v>3692541.56</v>
      </c>
      <c r="I9" s="41">
        <v>1.9800000000000002E-2</v>
      </c>
      <c r="J9" s="40">
        <v>4180492.36</v>
      </c>
      <c r="K9" s="41">
        <v>2.0199999999999999E-2</v>
      </c>
      <c r="L9" s="40">
        <v>3710194.44</v>
      </c>
      <c r="M9" s="41">
        <v>1.6199999999999999E-2</v>
      </c>
      <c r="N9" s="40">
        <v>1185675.26</v>
      </c>
      <c r="O9" s="41">
        <v>5.4000000000000003E-3</v>
      </c>
      <c r="P9" s="40">
        <v>5100476.68</v>
      </c>
      <c r="Q9" s="41">
        <v>1.7000000000000001E-2</v>
      </c>
      <c r="R9" s="40">
        <v>7230141.9199999999</v>
      </c>
      <c r="S9" s="41">
        <v>2.3800000000000002E-2</v>
      </c>
      <c r="T9" s="9">
        <v>7174394.4100000001</v>
      </c>
      <c r="U9" s="41">
        <v>2.35E-2</v>
      </c>
      <c r="V9" s="9">
        <v>4248986.22</v>
      </c>
      <c r="W9" s="41">
        <v>1.41E-2</v>
      </c>
      <c r="X9" s="9">
        <v>6057304.04</v>
      </c>
      <c r="Y9" s="41">
        <v>2.12E-2</v>
      </c>
      <c r="Z9" s="9">
        <f t="shared" si="0"/>
        <v>55499893.920000009</v>
      </c>
    </row>
    <row r="10" spans="1:26" ht="16" x14ac:dyDescent="0.2">
      <c r="A10" s="44" t="s">
        <v>15</v>
      </c>
      <c r="B10" s="53">
        <v>2921977.83</v>
      </c>
      <c r="C10" s="45">
        <v>1.6400000000000001E-2</v>
      </c>
      <c r="D10" s="53">
        <v>2435005.7799999998</v>
      </c>
      <c r="E10" s="45">
        <v>1.32E-2</v>
      </c>
      <c r="F10" s="53">
        <v>4451659.87</v>
      </c>
      <c r="G10" s="45">
        <v>1.61E-2</v>
      </c>
      <c r="H10" s="53">
        <v>579311.72</v>
      </c>
      <c r="I10" s="45">
        <v>3.0999999999999999E-3</v>
      </c>
      <c r="J10" s="53">
        <v>606580.99</v>
      </c>
      <c r="K10" s="45">
        <v>3.0999999999999999E-3</v>
      </c>
      <c r="L10" s="53">
        <v>489301.34</v>
      </c>
      <c r="M10" s="45">
        <v>2.0999999999999999E-3</v>
      </c>
      <c r="N10" s="53">
        <v>295946.90999999997</v>
      </c>
      <c r="O10" s="45">
        <v>1.2999999999999999E-3</v>
      </c>
      <c r="P10" s="53">
        <v>3424068.46</v>
      </c>
      <c r="Q10" s="45">
        <v>1.14E-2</v>
      </c>
      <c r="R10" s="53">
        <v>3164371.82</v>
      </c>
      <c r="S10" s="45">
        <v>1.04E-2</v>
      </c>
      <c r="T10" s="9">
        <v>3621719.47</v>
      </c>
      <c r="U10" s="45">
        <v>1.1900000000000001E-2</v>
      </c>
      <c r="V10" s="9">
        <v>6866159.0300000003</v>
      </c>
      <c r="W10" s="45">
        <v>2.2800000000000001E-2</v>
      </c>
      <c r="X10" s="9">
        <v>5692940.8499999996</v>
      </c>
      <c r="Y10" s="45">
        <v>1.9900000000000001E-2</v>
      </c>
      <c r="Z10" s="9">
        <f t="shared" si="0"/>
        <v>34549044.07</v>
      </c>
    </row>
    <row r="11" spans="1:26" ht="16" x14ac:dyDescent="0.2">
      <c r="A11" s="47" t="s">
        <v>12</v>
      </c>
      <c r="B11" s="48">
        <v>2479085.37</v>
      </c>
      <c r="C11" s="49">
        <v>1.3899999999999999E-2</v>
      </c>
      <c r="D11" s="48">
        <v>3332159.97</v>
      </c>
      <c r="E11" s="49">
        <v>1.7999999999999999E-2</v>
      </c>
      <c r="F11" s="48">
        <v>5012275.62</v>
      </c>
      <c r="G11" s="49">
        <v>1.8100000000000002E-2</v>
      </c>
      <c r="H11" s="48">
        <v>3016255.29</v>
      </c>
      <c r="I11" s="49">
        <v>1.6199999999999999E-2</v>
      </c>
      <c r="J11" s="48">
        <v>3054117.97</v>
      </c>
      <c r="K11" s="49">
        <v>1.4800000000000001E-2</v>
      </c>
      <c r="L11" s="48">
        <v>2415653.94</v>
      </c>
      <c r="M11" s="49">
        <v>1.0500000000000001E-2</v>
      </c>
      <c r="N11" s="48">
        <v>2576634.17</v>
      </c>
      <c r="O11" s="49">
        <v>1.17E-2</v>
      </c>
      <c r="P11" s="48">
        <v>3895427.91</v>
      </c>
      <c r="Q11" s="49">
        <v>1.2999999999999999E-2</v>
      </c>
      <c r="R11" s="48">
        <v>4453619.38</v>
      </c>
      <c r="S11" s="49">
        <v>1.47E-2</v>
      </c>
      <c r="T11" s="9">
        <v>4369112.67</v>
      </c>
      <c r="U11" s="49">
        <v>1.43E-2</v>
      </c>
      <c r="V11" s="9">
        <v>4319102.8</v>
      </c>
      <c r="W11" s="49">
        <v>1.43E-2</v>
      </c>
      <c r="X11" s="9">
        <v>3863270.77</v>
      </c>
      <c r="Y11" s="49">
        <v>1.35E-2</v>
      </c>
      <c r="Z11" s="9">
        <f t="shared" si="0"/>
        <v>42786715.859999999</v>
      </c>
    </row>
    <row r="12" spans="1:26" ht="16" x14ac:dyDescent="0.2">
      <c r="A12" s="44" t="s">
        <v>11</v>
      </c>
      <c r="B12" s="9">
        <v>2435049.38</v>
      </c>
      <c r="C12" s="45">
        <v>1.3599999999999999E-2</v>
      </c>
      <c r="D12" s="9">
        <v>2766960.97</v>
      </c>
      <c r="E12" s="45">
        <v>1.4999999999999999E-2</v>
      </c>
      <c r="F12" s="9">
        <v>3798097.11</v>
      </c>
      <c r="G12" s="45">
        <v>1.37E-2</v>
      </c>
      <c r="H12" s="9">
        <v>3122568.36</v>
      </c>
      <c r="I12" s="45">
        <v>1.6799999999999999E-2</v>
      </c>
      <c r="J12" s="9">
        <v>3308637.07</v>
      </c>
      <c r="K12" s="45">
        <v>1.6E-2</v>
      </c>
      <c r="L12" s="9">
        <v>3612934.52</v>
      </c>
      <c r="M12" s="45">
        <v>1.5800000000000002E-2</v>
      </c>
      <c r="N12" s="9">
        <v>1917769.91</v>
      </c>
      <c r="O12" s="45">
        <v>8.6999999999999994E-3</v>
      </c>
      <c r="P12" s="9">
        <v>2952109.25</v>
      </c>
      <c r="Q12" s="45">
        <v>9.7999999999999997E-3</v>
      </c>
      <c r="R12" s="9">
        <v>3524403.96</v>
      </c>
      <c r="S12" s="45">
        <v>1.1599999999999999E-2</v>
      </c>
      <c r="T12" s="9">
        <v>3306514.53</v>
      </c>
      <c r="U12" s="45">
        <v>1.0800000000000001E-2</v>
      </c>
      <c r="V12" s="9">
        <v>3013137.26</v>
      </c>
      <c r="W12" s="45">
        <v>0.01</v>
      </c>
      <c r="X12" s="9">
        <v>2279022.16</v>
      </c>
      <c r="Y12" s="45">
        <v>8.0000000000000002E-3</v>
      </c>
      <c r="Z12" s="9">
        <f t="shared" si="0"/>
        <v>36037204.480000004</v>
      </c>
    </row>
    <row r="13" spans="1:26" ht="16" x14ac:dyDescent="0.2">
      <c r="A13" s="44" t="s">
        <v>13</v>
      </c>
      <c r="B13" s="53">
        <v>2329170.66</v>
      </c>
      <c r="C13" s="45">
        <v>1.2999999999999999E-2</v>
      </c>
      <c r="D13" s="53">
        <v>1385132.13</v>
      </c>
      <c r="E13" s="45">
        <v>7.4999999999999997E-3</v>
      </c>
      <c r="F13" s="53">
        <v>2798780.25</v>
      </c>
      <c r="G13" s="45">
        <v>1.01E-2</v>
      </c>
      <c r="H13" s="53">
        <v>735470.74</v>
      </c>
      <c r="I13" s="45">
        <v>4.0000000000000001E-3</v>
      </c>
      <c r="J13" s="53">
        <v>712547.81</v>
      </c>
      <c r="K13" s="45">
        <v>3.5000000000000001E-3</v>
      </c>
      <c r="L13" s="53">
        <v>758400.18</v>
      </c>
      <c r="M13" s="45">
        <v>3.3E-3</v>
      </c>
      <c r="N13" s="53">
        <v>647489.93999999994</v>
      </c>
      <c r="O13" s="45">
        <v>2.8999999999999998E-3</v>
      </c>
      <c r="P13" s="53">
        <v>1628616.94</v>
      </c>
      <c r="Q13" s="45">
        <v>5.4000000000000003E-3</v>
      </c>
      <c r="R13" s="53">
        <v>1860735.8</v>
      </c>
      <c r="S13" s="45">
        <v>6.1000000000000004E-3</v>
      </c>
      <c r="T13" s="9">
        <v>1879237.03</v>
      </c>
      <c r="U13" s="45">
        <v>6.1999999999999998E-3</v>
      </c>
      <c r="V13" s="9">
        <v>2106499.31</v>
      </c>
      <c r="W13" s="45">
        <v>7.0000000000000001E-3</v>
      </c>
      <c r="X13" s="9">
        <v>2025001.09</v>
      </c>
      <c r="Y13" s="45">
        <v>7.1000000000000004E-3</v>
      </c>
      <c r="Z13" s="9">
        <f t="shared" si="0"/>
        <v>18867081.879999999</v>
      </c>
    </row>
    <row r="14" spans="1:26" ht="16" x14ac:dyDescent="0.2">
      <c r="A14" s="44" t="s">
        <v>14</v>
      </c>
      <c r="B14" s="53">
        <v>1462470.5</v>
      </c>
      <c r="C14" s="45">
        <v>8.2000000000000007E-3</v>
      </c>
      <c r="D14" s="53">
        <v>1521895.37</v>
      </c>
      <c r="E14" s="45">
        <v>8.2000000000000007E-3</v>
      </c>
      <c r="F14" s="53">
        <v>2155873.52</v>
      </c>
      <c r="G14" s="45">
        <v>7.7999999999999996E-3</v>
      </c>
      <c r="H14" s="53">
        <v>1423269.09</v>
      </c>
      <c r="I14" s="45">
        <v>7.6E-3</v>
      </c>
      <c r="J14" s="53">
        <v>1529353.74</v>
      </c>
      <c r="K14" s="45">
        <v>7.4000000000000003E-3</v>
      </c>
      <c r="L14" s="53">
        <v>1365789.98</v>
      </c>
      <c r="M14" s="45">
        <v>6.0000000000000001E-3</v>
      </c>
      <c r="N14" s="53">
        <v>857348.67</v>
      </c>
      <c r="O14" s="45">
        <v>3.8999999999999998E-3</v>
      </c>
      <c r="P14" s="53">
        <v>1320175.8</v>
      </c>
      <c r="Q14" s="45">
        <v>4.4000000000000003E-3</v>
      </c>
      <c r="R14" s="53">
        <v>1570016.97</v>
      </c>
      <c r="S14" s="45">
        <v>5.1999999999999998E-3</v>
      </c>
      <c r="T14" s="9">
        <v>1615264.15</v>
      </c>
      <c r="U14" s="45">
        <v>5.3E-3</v>
      </c>
      <c r="V14" s="9">
        <v>1625273.45</v>
      </c>
      <c r="W14" s="45">
        <v>5.4000000000000003E-3</v>
      </c>
      <c r="X14" s="9">
        <v>1514723.1</v>
      </c>
      <c r="Y14" s="45">
        <v>5.3E-3</v>
      </c>
      <c r="Z14" s="9">
        <f t="shared" si="0"/>
        <v>17961454.340000004</v>
      </c>
    </row>
    <row r="15" spans="1:26" ht="16" x14ac:dyDescent="0.2">
      <c r="A15" s="44" t="s">
        <v>16</v>
      </c>
      <c r="B15" s="53">
        <v>473271.03</v>
      </c>
      <c r="C15" s="45">
        <v>2.5999999999999999E-3</v>
      </c>
      <c r="D15" s="53">
        <v>468635.49</v>
      </c>
      <c r="E15" s="45">
        <v>2.5000000000000001E-3</v>
      </c>
      <c r="F15" s="53">
        <v>926176.09</v>
      </c>
      <c r="G15" s="45">
        <v>3.3E-3</v>
      </c>
      <c r="H15" s="53">
        <v>525653.97</v>
      </c>
      <c r="I15" s="45">
        <v>2.8E-3</v>
      </c>
      <c r="J15" s="53">
        <v>556403.27</v>
      </c>
      <c r="K15" s="45">
        <v>2.8999999999999998E-3</v>
      </c>
      <c r="L15" s="53">
        <v>505440.1</v>
      </c>
      <c r="M15" s="45">
        <v>2.2000000000000001E-3</v>
      </c>
      <c r="N15" s="53">
        <v>286360.18</v>
      </c>
      <c r="O15" s="45">
        <v>1.2999999999999999E-3</v>
      </c>
      <c r="P15" s="53">
        <v>443500.94</v>
      </c>
      <c r="Q15" s="45">
        <v>1.5E-3</v>
      </c>
      <c r="R15" s="53">
        <v>510232.69</v>
      </c>
      <c r="S15" s="45">
        <v>1.6999999999999999E-3</v>
      </c>
      <c r="T15" s="9">
        <v>591766.61</v>
      </c>
      <c r="U15" s="45">
        <v>1.9E-3</v>
      </c>
      <c r="V15" s="9">
        <v>689831.32</v>
      </c>
      <c r="W15" s="45">
        <v>2.3E-3</v>
      </c>
      <c r="X15" s="9">
        <v>648519.86</v>
      </c>
      <c r="Y15" s="45">
        <v>2.3E-3</v>
      </c>
      <c r="Z15" s="9">
        <f t="shared" si="0"/>
        <v>6625791.5500000017</v>
      </c>
    </row>
    <row r="16" spans="1:26" ht="16" x14ac:dyDescent="0.2">
      <c r="A16" s="44" t="s">
        <v>17</v>
      </c>
      <c r="B16" s="53">
        <v>94728.01</v>
      </c>
      <c r="C16" s="45">
        <v>5.0000000000000001E-4</v>
      </c>
      <c r="D16" s="53">
        <v>115280.04</v>
      </c>
      <c r="E16" s="45">
        <v>5.9999999999999995E-4</v>
      </c>
      <c r="F16" s="53">
        <v>121703.26</v>
      </c>
      <c r="G16" s="45">
        <v>4.0000000000000002E-4</v>
      </c>
      <c r="H16" s="53">
        <v>80777.36</v>
      </c>
      <c r="I16" s="45">
        <v>4.0000000000000002E-4</v>
      </c>
      <c r="J16" s="53">
        <v>94217.1</v>
      </c>
      <c r="K16" s="45">
        <v>5.0000000000000001E-4</v>
      </c>
      <c r="L16" s="53">
        <v>100975.51</v>
      </c>
      <c r="M16" s="45">
        <v>4.0000000000000002E-4</v>
      </c>
      <c r="N16" s="53">
        <v>16356.88</v>
      </c>
      <c r="O16" s="45">
        <v>1E-4</v>
      </c>
      <c r="P16" s="53">
        <v>71184.59</v>
      </c>
      <c r="Q16" s="45">
        <v>2.0000000000000001E-4</v>
      </c>
      <c r="R16" s="53">
        <v>110358.3</v>
      </c>
      <c r="S16" s="45">
        <v>4.0000000000000002E-4</v>
      </c>
      <c r="T16" s="9">
        <v>91405.31</v>
      </c>
      <c r="U16" s="45">
        <v>2.9999999999999997E-4</v>
      </c>
      <c r="V16" s="9">
        <v>186253.76</v>
      </c>
      <c r="W16" s="45">
        <v>5.9999999999999995E-4</v>
      </c>
      <c r="X16" s="9">
        <v>180940.13</v>
      </c>
      <c r="Y16" s="45">
        <v>5.9999999999999995E-4</v>
      </c>
      <c r="Z16" s="9">
        <f t="shared" si="0"/>
        <v>1264180.25</v>
      </c>
    </row>
    <row r="17" spans="1:26" ht="16" x14ac:dyDescent="0.2">
      <c r="A17" s="44" t="s">
        <v>18</v>
      </c>
      <c r="B17" s="53">
        <v>113685.81</v>
      </c>
      <c r="C17" s="45">
        <v>5.9999999999999995E-4</v>
      </c>
      <c r="D17" s="53">
        <v>76708.800000000003</v>
      </c>
      <c r="E17" s="45">
        <v>4.0000000000000002E-4</v>
      </c>
      <c r="F17" s="53">
        <v>105781.92</v>
      </c>
      <c r="G17" s="45">
        <v>4.0000000000000002E-4</v>
      </c>
      <c r="H17" s="53">
        <v>88906.44</v>
      </c>
      <c r="I17" s="45">
        <v>5.0000000000000001E-4</v>
      </c>
      <c r="J17" s="53">
        <v>93253.26</v>
      </c>
      <c r="K17" s="45">
        <v>5.0000000000000001E-4</v>
      </c>
      <c r="L17" s="53">
        <v>99154.06</v>
      </c>
      <c r="M17" s="45">
        <v>4.0000000000000002E-4</v>
      </c>
      <c r="N17" s="53">
        <v>53784.49</v>
      </c>
      <c r="O17" s="45">
        <v>2.0000000000000001E-4</v>
      </c>
      <c r="P17" s="53">
        <v>66856.08</v>
      </c>
      <c r="Q17" s="45">
        <v>2.0000000000000001E-4</v>
      </c>
      <c r="R17" s="53">
        <v>87489.44</v>
      </c>
      <c r="S17" s="45">
        <v>2.9999999999999997E-4</v>
      </c>
      <c r="T17" s="9">
        <v>84406.22</v>
      </c>
      <c r="U17" s="45">
        <v>2.9999999999999997E-4</v>
      </c>
      <c r="V17" s="9">
        <v>70496.55</v>
      </c>
      <c r="W17" s="45">
        <v>2.0000000000000001E-4</v>
      </c>
      <c r="X17" s="9">
        <v>92143.11</v>
      </c>
      <c r="Y17" s="45">
        <v>2.9999999999999997E-4</v>
      </c>
      <c r="Z17" s="9">
        <f t="shared" si="0"/>
        <v>1032666.18</v>
      </c>
    </row>
    <row r="18" spans="1:26" ht="16" x14ac:dyDescent="0.2">
      <c r="A18" s="44" t="s">
        <v>19</v>
      </c>
      <c r="B18" s="53">
        <v>98514.85</v>
      </c>
      <c r="C18" s="45">
        <v>5.9999999999999995E-4</v>
      </c>
      <c r="D18" s="53">
        <v>116583.9</v>
      </c>
      <c r="E18" s="45">
        <v>5.9999999999999995E-4</v>
      </c>
      <c r="F18" s="53">
        <v>139031.69</v>
      </c>
      <c r="G18" s="45">
        <v>5.0000000000000001E-4</v>
      </c>
      <c r="H18" s="53">
        <v>117295.85</v>
      </c>
      <c r="I18" s="45">
        <v>5.9999999999999995E-4</v>
      </c>
      <c r="J18" s="53">
        <v>105388.26</v>
      </c>
      <c r="K18" s="45">
        <v>5.0000000000000001E-4</v>
      </c>
      <c r="L18" s="53">
        <v>112671.69</v>
      </c>
      <c r="M18" s="45">
        <v>5.0000000000000001E-4</v>
      </c>
      <c r="N18" s="53">
        <v>89331.24</v>
      </c>
      <c r="O18" s="45">
        <v>4.0000000000000002E-4</v>
      </c>
      <c r="P18" s="53">
        <v>87668.35</v>
      </c>
      <c r="Q18" s="45">
        <v>2.9999999999999997E-4</v>
      </c>
      <c r="R18" s="53">
        <v>113254.3</v>
      </c>
      <c r="S18" s="45">
        <v>4.0000000000000002E-4</v>
      </c>
      <c r="T18" s="9">
        <v>130314.1</v>
      </c>
      <c r="U18" s="45">
        <v>4.0000000000000002E-4</v>
      </c>
      <c r="V18" s="9">
        <v>106440.89</v>
      </c>
      <c r="W18" s="45">
        <v>4.0000000000000002E-4</v>
      </c>
      <c r="X18" s="9">
        <v>125786.77</v>
      </c>
      <c r="Y18" s="45">
        <v>4.0000000000000002E-4</v>
      </c>
      <c r="Z18" s="9">
        <f t="shared" si="0"/>
        <v>1342281.89</v>
      </c>
    </row>
    <row r="19" spans="1:26" ht="16" x14ac:dyDescent="0.2">
      <c r="A19" s="7" t="s">
        <v>20</v>
      </c>
      <c r="B19" s="55">
        <f>SUM(B3:B18)</f>
        <v>178693928.54999998</v>
      </c>
      <c r="C19" s="56">
        <v>1</v>
      </c>
      <c r="D19" s="55">
        <f>SUM(D3:D18)</f>
        <v>184648711.33000001</v>
      </c>
      <c r="E19" s="56">
        <v>1</v>
      </c>
      <c r="F19" s="55">
        <f>SUM(F3:F18)</f>
        <v>277338161.62999994</v>
      </c>
      <c r="G19" s="56">
        <v>1</v>
      </c>
      <c r="H19" s="55">
        <f>SUM(H3:H18)</f>
        <v>186191987.17000005</v>
      </c>
      <c r="I19" s="56">
        <v>1</v>
      </c>
      <c r="J19" s="55">
        <f>SUM(J3:J18)</f>
        <v>206468841.81</v>
      </c>
      <c r="K19" s="56">
        <v>1</v>
      </c>
      <c r="L19" s="55">
        <f>SUM(L3:L18)</f>
        <v>229191219.66000003</v>
      </c>
      <c r="M19" s="56">
        <v>1</v>
      </c>
      <c r="N19" s="55">
        <f>SUM(N3:N18)</f>
        <v>220634466.31999999</v>
      </c>
      <c r="O19" s="56">
        <v>1</v>
      </c>
      <c r="P19" s="55">
        <f>SUM(P3:P18)</f>
        <v>300228126.79000002</v>
      </c>
      <c r="Q19" s="56">
        <v>1</v>
      </c>
      <c r="R19" s="55">
        <f>SUM(R3:R18)</f>
        <v>303244195.84000003</v>
      </c>
      <c r="S19" s="56">
        <v>1</v>
      </c>
      <c r="T19" s="55">
        <f>SUM(T3:T18)</f>
        <v>305294196.13000011</v>
      </c>
      <c r="U19" s="56">
        <v>1</v>
      </c>
      <c r="V19" s="55">
        <f>SUM(V3:V18)</f>
        <v>301159616.45999998</v>
      </c>
      <c r="W19" s="56">
        <f>SUM(W3:W18)</f>
        <v>1</v>
      </c>
      <c r="X19" s="55">
        <f>SUM(X3:X18)</f>
        <v>285598235.33000004</v>
      </c>
      <c r="Y19" s="56">
        <v>1</v>
      </c>
      <c r="Z19" s="55">
        <f>B19+D19+F19+H19+J19+L19+N19+P19+R19+T19+V19+X19</f>
        <v>2978691687.02</v>
      </c>
    </row>
    <row r="20" spans="1:26" ht="16" x14ac:dyDescent="0.2">
      <c r="A20" s="58" t="s">
        <v>21</v>
      </c>
      <c r="B20" s="59">
        <v>1405198</v>
      </c>
      <c r="C20" s="59"/>
      <c r="D20" s="59">
        <v>1400103</v>
      </c>
      <c r="E20" s="59"/>
      <c r="F20" s="59">
        <v>1294522</v>
      </c>
      <c r="G20" s="59"/>
      <c r="H20" s="59">
        <v>1311904</v>
      </c>
      <c r="I20" s="59"/>
      <c r="J20" s="59">
        <v>1459100</v>
      </c>
      <c r="K20" s="59"/>
      <c r="L20" s="59">
        <v>1516155</v>
      </c>
      <c r="M20" s="59"/>
      <c r="N20" s="59">
        <v>1423893</v>
      </c>
      <c r="O20" s="10"/>
      <c r="P20" s="9">
        <v>1782568</v>
      </c>
      <c r="Q20" s="10"/>
      <c r="R20" s="9">
        <v>1768867</v>
      </c>
      <c r="S20" s="10"/>
      <c r="T20" s="9">
        <v>1804822</v>
      </c>
      <c r="U20" s="10"/>
      <c r="V20" s="9">
        <v>1835590</v>
      </c>
      <c r="W20" s="10"/>
      <c r="X20" s="9">
        <v>1642682</v>
      </c>
      <c r="Y20" s="10"/>
      <c r="Z20" s="9">
        <f>B20+D20+F20+H20+J20+L20+N20+P20+R20+T20+V20</f>
        <v>17002722</v>
      </c>
    </row>
    <row r="21" spans="1:26" ht="16" x14ac:dyDescent="0.2">
      <c r="A21" s="19" t="s">
        <v>22</v>
      </c>
      <c r="B21" s="63">
        <f>B19/B20</f>
        <v>127.16636982830887</v>
      </c>
      <c r="C21" s="20"/>
      <c r="D21" s="63">
        <f>D19/D20</f>
        <v>131.8822338999345</v>
      </c>
      <c r="E21" s="20"/>
      <c r="F21" s="20">
        <f>F19/F20</f>
        <v>214.23982105363982</v>
      </c>
      <c r="G21" s="20"/>
      <c r="H21" s="20">
        <f>H19/H20</f>
        <v>141.92500912414326</v>
      </c>
      <c r="I21" s="20"/>
      <c r="J21" s="20">
        <f>J19/J20</f>
        <v>141.50424358165992</v>
      </c>
      <c r="K21" s="20"/>
      <c r="L21" s="20">
        <f>L19/L20</f>
        <v>151.16608767573237</v>
      </c>
      <c r="M21" s="20"/>
      <c r="N21" s="20">
        <f>N19/N20</f>
        <v>154.95157734464598</v>
      </c>
      <c r="O21" s="20"/>
      <c r="P21" s="20">
        <f>P19/P20</f>
        <v>168.42450150008304</v>
      </c>
      <c r="Q21" s="20"/>
      <c r="R21" s="20">
        <f>R19/R20</f>
        <v>171.43414165112472</v>
      </c>
      <c r="S21" s="20"/>
      <c r="T21" s="9">
        <f>T19/T20</f>
        <v>169.15473998543908</v>
      </c>
      <c r="U21" s="20"/>
      <c r="V21" s="20">
        <f>V19/V20</f>
        <v>164.06693022951748</v>
      </c>
      <c r="W21" s="20"/>
      <c r="X21" s="20">
        <f>X19/X20</f>
        <v>173.86093920186624</v>
      </c>
      <c r="Y21" s="20"/>
      <c r="Z21" s="20">
        <f>Z19/Z20</f>
        <v>175.18910719236601</v>
      </c>
    </row>
    <row r="22" spans="1:26" ht="16" x14ac:dyDescent="0.2">
      <c r="A22" s="112"/>
      <c r="B22" s="112"/>
      <c r="C22" s="112"/>
      <c r="D22" s="112"/>
      <c r="E22" s="112"/>
      <c r="F22" s="113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4" spans="1:26" ht="24" x14ac:dyDescent="0.25">
      <c r="A24" s="161" t="s">
        <v>29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3"/>
    </row>
    <row r="25" spans="1:26" ht="16" x14ac:dyDescent="0.2">
      <c r="A25" s="1" t="s">
        <v>1</v>
      </c>
      <c r="B25" s="4">
        <v>43739</v>
      </c>
      <c r="C25" s="3" t="s">
        <v>2</v>
      </c>
      <c r="D25" s="4">
        <v>43770</v>
      </c>
      <c r="E25" s="3" t="s">
        <v>2</v>
      </c>
      <c r="F25" s="4">
        <v>43800</v>
      </c>
      <c r="G25" s="3" t="s">
        <v>2</v>
      </c>
      <c r="H25" s="4">
        <v>43831</v>
      </c>
      <c r="I25" s="3" t="s">
        <v>2</v>
      </c>
      <c r="J25" s="4">
        <v>43862</v>
      </c>
      <c r="K25" s="3" t="s">
        <v>2</v>
      </c>
      <c r="L25" s="90">
        <v>43891</v>
      </c>
      <c r="M25" s="111" t="s">
        <v>2</v>
      </c>
      <c r="N25" s="90">
        <v>43922</v>
      </c>
      <c r="O25" s="111" t="s">
        <v>2</v>
      </c>
      <c r="P25" s="90">
        <v>43952</v>
      </c>
      <c r="Q25" s="111" t="s">
        <v>2</v>
      </c>
      <c r="R25" s="90">
        <v>43983</v>
      </c>
      <c r="S25" s="111" t="s">
        <v>2</v>
      </c>
      <c r="T25" s="90">
        <v>44013</v>
      </c>
      <c r="U25" s="111" t="s">
        <v>2</v>
      </c>
      <c r="V25" s="90">
        <v>44044</v>
      </c>
      <c r="W25" s="111" t="s">
        <v>2</v>
      </c>
      <c r="X25" s="90">
        <v>44075</v>
      </c>
      <c r="Y25" s="111" t="s">
        <v>2</v>
      </c>
      <c r="Z25" s="89" t="s">
        <v>28</v>
      </c>
    </row>
    <row r="26" spans="1:26" ht="16" x14ac:dyDescent="0.2">
      <c r="A26" s="8" t="s">
        <v>4</v>
      </c>
      <c r="B26" s="9">
        <v>9116533.1899999995</v>
      </c>
      <c r="C26" s="10">
        <v>0.50329999999999997</v>
      </c>
      <c r="D26" s="9">
        <v>10436165.310000001</v>
      </c>
      <c r="E26" s="10">
        <v>0.48359999999999997</v>
      </c>
      <c r="F26" s="9">
        <v>13710320.800000001</v>
      </c>
      <c r="G26" s="10">
        <v>0.5071</v>
      </c>
      <c r="H26" s="9">
        <v>13069936.16</v>
      </c>
      <c r="I26" s="10">
        <v>0.50280000000000002</v>
      </c>
      <c r="J26" s="9">
        <v>11047263.66</v>
      </c>
      <c r="K26" s="10">
        <v>0.46970000000000001</v>
      </c>
      <c r="L26" s="9">
        <v>9758207.9199999999</v>
      </c>
      <c r="M26" s="10">
        <v>0.45369999999999999</v>
      </c>
      <c r="N26" s="9">
        <v>6400157.7199999997</v>
      </c>
      <c r="O26" s="10">
        <v>0.50680000000000003</v>
      </c>
      <c r="P26" s="9">
        <v>7108796.2400000002</v>
      </c>
      <c r="Q26" s="10">
        <v>0.46300000000000002</v>
      </c>
      <c r="R26" s="9">
        <v>7791287.9900000002</v>
      </c>
      <c r="S26" s="10">
        <v>0.44769999999999999</v>
      </c>
      <c r="T26" s="9">
        <v>7981684.8799999999</v>
      </c>
      <c r="U26" s="10">
        <v>0.4209</v>
      </c>
      <c r="V26" s="9">
        <v>8042456.1600000001</v>
      </c>
      <c r="W26" s="10">
        <v>0.43130000000000002</v>
      </c>
      <c r="X26" s="9">
        <v>11271742.66</v>
      </c>
      <c r="Y26" s="10">
        <v>0.46960000000000002</v>
      </c>
      <c r="Z26" s="9">
        <f>B26+D26+F26+H26+J26+L26+N26+P26+R26+T26+V26+X26</f>
        <v>115734552.68999998</v>
      </c>
    </row>
    <row r="27" spans="1:26" ht="16" x14ac:dyDescent="0.2">
      <c r="A27" s="44" t="s">
        <v>9</v>
      </c>
      <c r="B27" s="68">
        <v>4102355.88</v>
      </c>
      <c r="C27" s="36">
        <v>0.22650000000000001</v>
      </c>
      <c r="D27" s="68">
        <v>5260940.72</v>
      </c>
      <c r="E27" s="36">
        <v>0.24379999999999999</v>
      </c>
      <c r="F27" s="68">
        <v>6596227.5099999998</v>
      </c>
      <c r="G27" s="36">
        <v>0.24399999999999999</v>
      </c>
      <c r="H27" s="68">
        <v>5645251.7300000004</v>
      </c>
      <c r="I27" s="36">
        <v>0.2172</v>
      </c>
      <c r="J27" s="68">
        <v>5591939.6200000001</v>
      </c>
      <c r="K27" s="36">
        <v>0.23769999999999999</v>
      </c>
      <c r="L27" s="68">
        <v>5419394.4000000004</v>
      </c>
      <c r="M27" s="36">
        <v>0.252</v>
      </c>
      <c r="N27" s="68">
        <v>3447649.77</v>
      </c>
      <c r="O27" s="36">
        <v>0.27300000000000002</v>
      </c>
      <c r="P27" s="68">
        <v>5157685.62</v>
      </c>
      <c r="Q27" s="36">
        <v>0.33589999999999998</v>
      </c>
      <c r="R27" s="68">
        <v>5934242.4199999999</v>
      </c>
      <c r="S27" s="36">
        <v>0.34100000000000003</v>
      </c>
      <c r="T27" s="68">
        <v>6696499.8899999997</v>
      </c>
      <c r="U27" s="36">
        <v>0.35320000000000001</v>
      </c>
      <c r="V27" s="68">
        <v>6348147.54</v>
      </c>
      <c r="W27" s="36">
        <v>0.34050000000000002</v>
      </c>
      <c r="X27" s="68">
        <v>7151594.1500000004</v>
      </c>
      <c r="Y27" s="36">
        <v>0.2979</v>
      </c>
      <c r="Z27" s="68">
        <f t="shared" ref="Z27:Z41" si="1">B27+D27+F27+H27+J27+L27+N27+P27+R27+T27+V27+X27</f>
        <v>67351929.25</v>
      </c>
    </row>
    <row r="28" spans="1:26" ht="16" x14ac:dyDescent="0.2">
      <c r="A28" s="73" t="s">
        <v>19</v>
      </c>
      <c r="B28" s="74">
        <v>862323.46</v>
      </c>
      <c r="C28" s="36">
        <v>4.7600000000000003E-2</v>
      </c>
      <c r="D28" s="74">
        <v>1036508.55</v>
      </c>
      <c r="E28" s="36">
        <v>4.8000000000000001E-2</v>
      </c>
      <c r="F28" s="74">
        <v>1261886.42</v>
      </c>
      <c r="G28" s="36">
        <v>4.6699999999999998E-2</v>
      </c>
      <c r="H28" s="74">
        <v>1015884.87</v>
      </c>
      <c r="I28" s="36">
        <v>3.9100000000000003E-2</v>
      </c>
      <c r="J28" s="74">
        <v>661249.04</v>
      </c>
      <c r="K28" s="36">
        <v>2.81E-2</v>
      </c>
      <c r="L28" s="74">
        <v>1079335.71</v>
      </c>
      <c r="M28" s="36">
        <v>5.0200000000000002E-2</v>
      </c>
      <c r="N28" s="74">
        <v>725393.81</v>
      </c>
      <c r="O28" s="36">
        <v>5.74E-2</v>
      </c>
      <c r="P28" s="74">
        <v>868777.44</v>
      </c>
      <c r="Q28" s="36">
        <v>5.6599999999999998E-2</v>
      </c>
      <c r="R28" s="74">
        <v>1120163.58</v>
      </c>
      <c r="S28" s="36">
        <v>6.4399999999999999E-2</v>
      </c>
      <c r="T28" s="74">
        <v>1104636.75</v>
      </c>
      <c r="U28" s="36">
        <v>5.8299999999999998E-2</v>
      </c>
      <c r="V28" s="74">
        <v>1097949.75</v>
      </c>
      <c r="W28" s="36">
        <v>5.8900000000000001E-2</v>
      </c>
      <c r="X28" s="74">
        <v>1280400.51</v>
      </c>
      <c r="Y28" s="36">
        <v>5.33E-2</v>
      </c>
      <c r="Z28" s="74">
        <f t="shared" si="1"/>
        <v>12114509.889999999</v>
      </c>
    </row>
    <row r="29" spans="1:26" ht="16" x14ac:dyDescent="0.2">
      <c r="A29" s="19" t="s">
        <v>6</v>
      </c>
      <c r="B29" s="20">
        <v>884903.08</v>
      </c>
      <c r="C29" s="71">
        <v>4.8899999999999999E-2</v>
      </c>
      <c r="D29" s="20">
        <v>1063923.18</v>
      </c>
      <c r="E29" s="71">
        <v>4.9299999999999997E-2</v>
      </c>
      <c r="F29" s="20">
        <v>1297941.8500000001</v>
      </c>
      <c r="G29" s="71">
        <v>4.8000000000000001E-2</v>
      </c>
      <c r="H29" s="20">
        <v>1236714.06</v>
      </c>
      <c r="I29" s="71">
        <v>4.7600000000000003E-2</v>
      </c>
      <c r="J29" s="20">
        <v>1121353.1399999999</v>
      </c>
      <c r="K29" s="71">
        <v>4.7699999999999999E-2</v>
      </c>
      <c r="L29" s="20">
        <v>961775.65</v>
      </c>
      <c r="M29" s="71">
        <v>4.4699999999999997E-2</v>
      </c>
      <c r="N29" s="20">
        <v>457874.37</v>
      </c>
      <c r="O29" s="71">
        <v>3.6299999999999999E-2</v>
      </c>
      <c r="P29" s="20">
        <v>485444.43</v>
      </c>
      <c r="Q29" s="71">
        <v>3.1600000000000003E-2</v>
      </c>
      <c r="R29" s="20">
        <v>577503.35</v>
      </c>
      <c r="S29" s="71">
        <v>3.32E-2</v>
      </c>
      <c r="T29" s="20">
        <v>709773.81</v>
      </c>
      <c r="U29" s="71">
        <v>3.7400000000000003E-2</v>
      </c>
      <c r="V29" s="20">
        <v>747234.34</v>
      </c>
      <c r="W29" s="71">
        <v>4.0099999999999997E-2</v>
      </c>
      <c r="X29" s="20">
        <v>975146.73</v>
      </c>
      <c r="Y29" s="71">
        <v>4.0599999999999997E-2</v>
      </c>
      <c r="Z29" s="20">
        <f t="shared" si="1"/>
        <v>10519587.99</v>
      </c>
    </row>
    <row r="30" spans="1:26" ht="16" x14ac:dyDescent="0.2">
      <c r="A30" s="77" t="s">
        <v>15</v>
      </c>
      <c r="B30" s="78">
        <v>679455.92</v>
      </c>
      <c r="C30" s="36">
        <v>3.7499999999999999E-2</v>
      </c>
      <c r="D30" s="78">
        <v>863424.12</v>
      </c>
      <c r="E30" s="36">
        <v>0.04</v>
      </c>
      <c r="F30" s="78">
        <v>906115.98</v>
      </c>
      <c r="G30" s="36">
        <v>3.3500000000000002E-2</v>
      </c>
      <c r="H30" s="78">
        <v>1071767.18</v>
      </c>
      <c r="I30" s="36">
        <v>4.1300000000000003E-2</v>
      </c>
      <c r="J30" s="78">
        <v>1130925.76</v>
      </c>
      <c r="K30" s="36">
        <v>4.8099999999999997E-2</v>
      </c>
      <c r="L30" s="78">
        <v>870272.12</v>
      </c>
      <c r="M30" s="36">
        <v>4.0500000000000001E-2</v>
      </c>
      <c r="N30" s="78">
        <v>275016.71000000002</v>
      </c>
      <c r="O30" s="36">
        <v>2.18E-2</v>
      </c>
      <c r="P30" s="78">
        <v>319000.25</v>
      </c>
      <c r="Q30" s="36">
        <v>2.0799999999999999E-2</v>
      </c>
      <c r="R30" s="78">
        <v>352578.75</v>
      </c>
      <c r="S30" s="36">
        <v>2.0299999999999999E-2</v>
      </c>
      <c r="T30" s="78">
        <v>396220.73</v>
      </c>
      <c r="U30" s="36">
        <v>2.0899999999999998E-2</v>
      </c>
      <c r="V30" s="78">
        <v>437970.22</v>
      </c>
      <c r="W30" s="36">
        <v>2.35E-2</v>
      </c>
      <c r="X30" s="78">
        <v>513758.54</v>
      </c>
      <c r="Y30" s="36">
        <v>2.1399999999999999E-2</v>
      </c>
      <c r="Z30" s="78">
        <f t="shared" si="1"/>
        <v>7816506.2799999993</v>
      </c>
    </row>
    <row r="31" spans="1:26" ht="16" x14ac:dyDescent="0.2">
      <c r="A31" s="75" t="s">
        <v>16</v>
      </c>
      <c r="B31" s="76">
        <v>512611.81</v>
      </c>
      <c r="C31" s="36">
        <v>2.8299999999999999E-2</v>
      </c>
      <c r="D31" s="76">
        <v>644083.67000000004</v>
      </c>
      <c r="E31" s="36">
        <v>2.98E-2</v>
      </c>
      <c r="F31" s="76">
        <v>542007.59</v>
      </c>
      <c r="G31" s="36">
        <v>0.02</v>
      </c>
      <c r="H31" s="76">
        <v>669194.32999999996</v>
      </c>
      <c r="I31" s="36">
        <v>2.58E-2</v>
      </c>
      <c r="J31" s="76">
        <v>760479.98</v>
      </c>
      <c r="K31" s="36">
        <v>3.2300000000000002E-2</v>
      </c>
      <c r="L31" s="76">
        <v>748642.2</v>
      </c>
      <c r="M31" s="36">
        <v>3.4799999999999998E-2</v>
      </c>
      <c r="N31" s="76">
        <v>372479.69</v>
      </c>
      <c r="O31" s="36">
        <v>2.9499999999999998E-2</v>
      </c>
      <c r="P31" s="76">
        <v>351048.19</v>
      </c>
      <c r="Q31" s="36">
        <v>2.29E-2</v>
      </c>
      <c r="R31" s="76">
        <v>336239.81</v>
      </c>
      <c r="S31" s="36">
        <v>1.9300000000000001E-2</v>
      </c>
      <c r="T31" s="76">
        <v>575704.57999999996</v>
      </c>
      <c r="U31" s="36">
        <v>3.04E-2</v>
      </c>
      <c r="V31" s="76">
        <v>401287.26</v>
      </c>
      <c r="W31" s="36">
        <v>2.1499999999999998E-2</v>
      </c>
      <c r="X31" s="76">
        <v>662166.94999999995</v>
      </c>
      <c r="Y31" s="36">
        <v>2.76E-2</v>
      </c>
      <c r="Z31" s="76">
        <f t="shared" si="1"/>
        <v>6575946.0600000005</v>
      </c>
    </row>
    <row r="32" spans="1:26" ht="16" x14ac:dyDescent="0.2">
      <c r="A32" s="34" t="s">
        <v>8</v>
      </c>
      <c r="B32" s="35">
        <v>694371.79</v>
      </c>
      <c r="C32" s="36">
        <v>3.8300000000000001E-2</v>
      </c>
      <c r="D32" s="35">
        <v>884499.75</v>
      </c>
      <c r="E32" s="36">
        <v>4.1000000000000002E-2</v>
      </c>
      <c r="F32" s="35">
        <v>1129724.56</v>
      </c>
      <c r="G32" s="36">
        <v>4.1799999999999997E-2</v>
      </c>
      <c r="H32" s="35">
        <v>1683862.24</v>
      </c>
      <c r="I32" s="36">
        <v>6.4799999999999996E-2</v>
      </c>
      <c r="J32" s="35">
        <v>1724362.79</v>
      </c>
      <c r="K32" s="36">
        <v>7.3300000000000004E-2</v>
      </c>
      <c r="L32" s="35">
        <v>1283525.48</v>
      </c>
      <c r="M32" s="36">
        <v>5.9700000000000003E-2</v>
      </c>
      <c r="N32" s="35">
        <v>248327.12</v>
      </c>
      <c r="O32" s="36">
        <v>1.9699999999999999E-2</v>
      </c>
      <c r="P32" s="35">
        <v>196013.81</v>
      </c>
      <c r="Q32" s="36">
        <v>1.2800000000000001E-2</v>
      </c>
      <c r="R32" s="35">
        <v>210061.12</v>
      </c>
      <c r="S32" s="36">
        <v>1.21E-2</v>
      </c>
      <c r="T32" s="35">
        <v>251897.98</v>
      </c>
      <c r="U32" s="36">
        <v>1.3299999999999999E-2</v>
      </c>
      <c r="V32" s="35">
        <v>350131.47</v>
      </c>
      <c r="W32" s="36">
        <v>1.8800000000000001E-2</v>
      </c>
      <c r="X32" s="35">
        <v>522062.28</v>
      </c>
      <c r="Y32" s="36">
        <v>2.1700000000000001E-2</v>
      </c>
      <c r="Z32" s="35">
        <f t="shared" si="1"/>
        <v>9178840.3899999987</v>
      </c>
    </row>
    <row r="33" spans="1:26" x14ac:dyDescent="0.2">
      <c r="A33" s="14" t="s">
        <v>5</v>
      </c>
      <c r="B33" s="15">
        <v>242188.05</v>
      </c>
      <c r="C33" s="70">
        <v>1.34E-2</v>
      </c>
      <c r="D33" s="15">
        <v>261845.52</v>
      </c>
      <c r="E33" s="70">
        <v>1.21E-2</v>
      </c>
      <c r="F33" s="15">
        <v>381634.27</v>
      </c>
      <c r="G33" s="70">
        <v>1.41E-2</v>
      </c>
      <c r="H33" s="15">
        <v>388979.86</v>
      </c>
      <c r="I33" s="70">
        <v>1.4999999999999999E-2</v>
      </c>
      <c r="J33" s="15">
        <v>350653.21</v>
      </c>
      <c r="K33" s="70">
        <v>1.49E-2</v>
      </c>
      <c r="L33" s="15">
        <v>345878.93</v>
      </c>
      <c r="M33" s="70">
        <v>1.61E-2</v>
      </c>
      <c r="N33" s="15">
        <v>173042.06</v>
      </c>
      <c r="O33" s="70">
        <v>1.37E-2</v>
      </c>
      <c r="P33" s="15">
        <v>175403.38</v>
      </c>
      <c r="Q33" s="70">
        <v>1.14E-2</v>
      </c>
      <c r="R33" s="15">
        <v>193670.36</v>
      </c>
      <c r="S33" s="70">
        <v>1.11E-2</v>
      </c>
      <c r="T33" s="15">
        <v>193937.68</v>
      </c>
      <c r="U33" s="70">
        <v>1.0200000000000001E-2</v>
      </c>
      <c r="V33" s="15">
        <v>141451.57</v>
      </c>
      <c r="W33" s="70">
        <v>7.6E-3</v>
      </c>
      <c r="X33" s="15">
        <v>193477.84</v>
      </c>
      <c r="Y33" s="70">
        <v>8.0999999999999996E-3</v>
      </c>
      <c r="Z33" s="15">
        <f t="shared" si="1"/>
        <v>3042162.7299999995</v>
      </c>
    </row>
    <row r="34" spans="1:26" ht="16" x14ac:dyDescent="0.2">
      <c r="A34" s="24" t="s">
        <v>18</v>
      </c>
      <c r="B34" s="25">
        <v>159896.71</v>
      </c>
      <c r="C34" s="36">
        <v>8.8000000000000005E-3</v>
      </c>
      <c r="D34" s="25">
        <v>192661.67</v>
      </c>
      <c r="E34" s="36">
        <v>8.8999999999999999E-3</v>
      </c>
      <c r="F34" s="25">
        <v>209527.45</v>
      </c>
      <c r="G34" s="36">
        <v>7.7000000000000002E-3</v>
      </c>
      <c r="H34" s="25">
        <v>199346.75</v>
      </c>
      <c r="I34" s="36">
        <v>7.7000000000000002E-3</v>
      </c>
      <c r="J34" s="25">
        <v>200725.67</v>
      </c>
      <c r="K34" s="36">
        <v>8.5000000000000006E-3</v>
      </c>
      <c r="L34" s="25">
        <v>225875.98</v>
      </c>
      <c r="M34" s="36">
        <v>1.0500000000000001E-2</v>
      </c>
      <c r="N34" s="25">
        <v>168114.47</v>
      </c>
      <c r="O34" s="36">
        <v>1.3299999999999999E-2</v>
      </c>
      <c r="P34" s="25">
        <v>156450.99</v>
      </c>
      <c r="Q34" s="36">
        <v>1.0200000000000001E-2</v>
      </c>
      <c r="R34" s="25">
        <v>149323.16</v>
      </c>
      <c r="S34" s="36">
        <v>8.6E-3</v>
      </c>
      <c r="T34" s="25">
        <v>194350.52</v>
      </c>
      <c r="U34" s="36">
        <v>1.0200000000000001E-2</v>
      </c>
      <c r="V34" s="25">
        <v>199249.8</v>
      </c>
      <c r="W34" s="36">
        <v>1.0699999999999999E-2</v>
      </c>
      <c r="X34" s="25">
        <v>215552.78</v>
      </c>
      <c r="Y34" s="36">
        <v>8.9999999999999993E-3</v>
      </c>
      <c r="Z34" s="25">
        <f t="shared" si="1"/>
        <v>2271075.9500000002</v>
      </c>
    </row>
    <row r="35" spans="1:26" ht="16" x14ac:dyDescent="0.2">
      <c r="A35" s="79" t="s">
        <v>7</v>
      </c>
      <c r="B35" s="80">
        <v>340426.73</v>
      </c>
      <c r="C35" s="36">
        <v>1.8800000000000001E-2</v>
      </c>
      <c r="D35" s="80">
        <v>387376.08</v>
      </c>
      <c r="E35" s="36">
        <v>1.7999999999999999E-2</v>
      </c>
      <c r="F35" s="80">
        <v>470269.58</v>
      </c>
      <c r="G35" s="36">
        <v>1.7399999999999999E-2</v>
      </c>
      <c r="H35" s="80">
        <v>406751.24</v>
      </c>
      <c r="I35" s="36">
        <v>1.5699999999999999E-2</v>
      </c>
      <c r="J35" s="80">
        <v>391354.06</v>
      </c>
      <c r="K35" s="36">
        <v>1.66E-2</v>
      </c>
      <c r="L35" s="80">
        <v>322259.81</v>
      </c>
      <c r="M35" s="36">
        <v>1.4999999999999999E-2</v>
      </c>
      <c r="N35" s="80">
        <v>152063.60999999999</v>
      </c>
      <c r="O35" s="36">
        <v>1.2E-2</v>
      </c>
      <c r="P35" s="80">
        <v>246749.24</v>
      </c>
      <c r="Q35" s="36">
        <v>1.61E-2</v>
      </c>
      <c r="R35" s="80">
        <v>276487.76</v>
      </c>
      <c r="S35" s="36">
        <v>1.5900000000000001E-2</v>
      </c>
      <c r="T35" s="80">
        <v>396732.74</v>
      </c>
      <c r="U35" s="36">
        <v>2.0899999999999998E-2</v>
      </c>
      <c r="V35" s="80">
        <v>428496.88</v>
      </c>
      <c r="W35" s="36">
        <v>2.3E-2</v>
      </c>
      <c r="X35" s="80">
        <v>521290.21</v>
      </c>
      <c r="Y35" s="36">
        <v>2.1700000000000001E-2</v>
      </c>
      <c r="Z35" s="80">
        <f t="shared" si="1"/>
        <v>4340257.9399999995</v>
      </c>
    </row>
    <row r="36" spans="1:26" ht="16" x14ac:dyDescent="0.2">
      <c r="A36" s="44" t="s">
        <v>14</v>
      </c>
      <c r="B36" s="53">
        <v>134812.07999999999</v>
      </c>
      <c r="C36" s="36">
        <v>7.4000000000000003E-3</v>
      </c>
      <c r="D36" s="53">
        <v>129791.07</v>
      </c>
      <c r="E36" s="36">
        <v>6.0000000000000001E-3</v>
      </c>
      <c r="F36" s="53">
        <v>155188.74</v>
      </c>
      <c r="G36" s="36">
        <v>5.7000000000000002E-3</v>
      </c>
      <c r="H36" s="53">
        <v>158227.60999999999</v>
      </c>
      <c r="I36" s="36">
        <v>6.1000000000000004E-3</v>
      </c>
      <c r="J36" s="53">
        <v>131849.96</v>
      </c>
      <c r="K36" s="36">
        <v>5.5999999999999999E-3</v>
      </c>
      <c r="L36" s="53">
        <v>105354.06</v>
      </c>
      <c r="M36" s="36">
        <v>4.8999999999999998E-3</v>
      </c>
      <c r="N36" s="53">
        <v>49958.65</v>
      </c>
      <c r="O36" s="36">
        <v>4.0000000000000001E-3</v>
      </c>
      <c r="P36" s="53">
        <v>47485.29</v>
      </c>
      <c r="Q36" s="36">
        <v>3.0999999999999999E-3</v>
      </c>
      <c r="R36" s="53">
        <v>62587.13</v>
      </c>
      <c r="S36" s="36">
        <v>3.5999999999999999E-3</v>
      </c>
      <c r="T36" s="53">
        <v>70840.009999999995</v>
      </c>
      <c r="U36" s="36">
        <v>3.7000000000000002E-3</v>
      </c>
      <c r="V36" s="53">
        <v>69719.8</v>
      </c>
      <c r="W36" s="36">
        <v>3.7000000000000002E-3</v>
      </c>
      <c r="X36" s="53">
        <v>118420.48</v>
      </c>
      <c r="Y36" s="36">
        <v>4.8999999999999998E-3</v>
      </c>
      <c r="Z36" s="53">
        <f t="shared" si="1"/>
        <v>1234234.8800000001</v>
      </c>
    </row>
    <row r="37" spans="1:26" ht="16" x14ac:dyDescent="0.2">
      <c r="A37" s="44" t="s">
        <v>13</v>
      </c>
      <c r="B37" s="53">
        <v>237484.87</v>
      </c>
      <c r="C37" s="36">
        <v>1.3100000000000001E-2</v>
      </c>
      <c r="D37" s="53">
        <v>267438.87</v>
      </c>
      <c r="E37" s="36">
        <v>1.24E-2</v>
      </c>
      <c r="F37" s="53">
        <v>249319.82</v>
      </c>
      <c r="G37" s="36">
        <v>9.1999999999999998E-3</v>
      </c>
      <c r="H37" s="53">
        <v>273575.8</v>
      </c>
      <c r="I37" s="36">
        <v>1.0500000000000001E-2</v>
      </c>
      <c r="J37" s="53">
        <v>262377.21000000002</v>
      </c>
      <c r="K37" s="36">
        <v>1.12E-2</v>
      </c>
      <c r="L37" s="53">
        <v>249261.57</v>
      </c>
      <c r="M37" s="36">
        <v>1.1599999999999999E-2</v>
      </c>
      <c r="N37" s="53">
        <v>103347.24</v>
      </c>
      <c r="O37" s="36">
        <v>8.2000000000000007E-3</v>
      </c>
      <c r="P37" s="53">
        <v>128710.78</v>
      </c>
      <c r="Q37" s="36">
        <v>8.3999999999999995E-3</v>
      </c>
      <c r="R37" s="53">
        <v>202590.93</v>
      </c>
      <c r="S37" s="36">
        <v>1.1599999999999999E-2</v>
      </c>
      <c r="T37" s="53">
        <v>268414.92</v>
      </c>
      <c r="U37" s="36">
        <v>1.4200000000000001E-2</v>
      </c>
      <c r="V37" s="53">
        <v>263123.02</v>
      </c>
      <c r="W37" s="36">
        <v>1.41E-2</v>
      </c>
      <c r="X37" s="53">
        <v>382203.28</v>
      </c>
      <c r="Y37" s="36">
        <v>1.5900000000000001E-2</v>
      </c>
      <c r="Z37" s="53">
        <f t="shared" si="1"/>
        <v>2887848.3100000005</v>
      </c>
    </row>
    <row r="38" spans="1:26" ht="16" x14ac:dyDescent="0.2">
      <c r="A38" s="44" t="s">
        <v>10</v>
      </c>
      <c r="B38" s="53">
        <v>51832.88</v>
      </c>
      <c r="C38" s="36">
        <v>2.8999999999999998E-3</v>
      </c>
      <c r="D38" s="53">
        <v>57651.3</v>
      </c>
      <c r="E38" s="36">
        <v>2.7000000000000001E-3</v>
      </c>
      <c r="F38" s="53">
        <v>50581.31</v>
      </c>
      <c r="G38" s="36">
        <v>1.9E-3</v>
      </c>
      <c r="H38" s="53">
        <v>72505.19</v>
      </c>
      <c r="I38" s="36">
        <v>2.8E-3</v>
      </c>
      <c r="J38" s="53">
        <v>53437.599999999999</v>
      </c>
      <c r="K38" s="36">
        <v>2.3E-3</v>
      </c>
      <c r="L38" s="53">
        <v>47770.37</v>
      </c>
      <c r="M38" s="36">
        <v>2.2000000000000001E-3</v>
      </c>
      <c r="N38" s="53">
        <v>8185.94</v>
      </c>
      <c r="O38" s="36">
        <v>5.9999999999999995E-4</v>
      </c>
      <c r="P38" s="53">
        <v>10633.29</v>
      </c>
      <c r="Q38" s="36">
        <v>6.9999999999999999E-4</v>
      </c>
      <c r="R38" s="53">
        <v>24034.18</v>
      </c>
      <c r="S38" s="36">
        <v>1.4E-3</v>
      </c>
      <c r="T38" s="53">
        <v>29832.68</v>
      </c>
      <c r="U38" s="36">
        <v>1.6000000000000001E-3</v>
      </c>
      <c r="V38" s="53">
        <v>15385.72</v>
      </c>
      <c r="W38" s="36">
        <v>8.0000000000000004E-4</v>
      </c>
      <c r="X38" s="53">
        <v>51682.25</v>
      </c>
      <c r="Y38" s="36">
        <v>2.2000000000000001E-3</v>
      </c>
      <c r="Z38" s="53">
        <f t="shared" si="1"/>
        <v>473532.7099999999</v>
      </c>
    </row>
    <row r="39" spans="1:26" ht="16" x14ac:dyDescent="0.2">
      <c r="A39" s="44" t="s">
        <v>11</v>
      </c>
      <c r="B39" s="53">
        <v>82152.67</v>
      </c>
      <c r="C39" s="36">
        <v>4.4999999999999997E-3</v>
      </c>
      <c r="D39" s="53">
        <v>84503.27</v>
      </c>
      <c r="E39" s="36">
        <v>3.8999999999999998E-3</v>
      </c>
      <c r="F39" s="53">
        <v>59749.09</v>
      </c>
      <c r="G39" s="36">
        <v>2.2000000000000001E-3</v>
      </c>
      <c r="H39" s="53">
        <v>87819.51</v>
      </c>
      <c r="I39" s="36">
        <v>3.3999999999999998E-3</v>
      </c>
      <c r="J39" s="53">
        <v>77043.570000000007</v>
      </c>
      <c r="K39" s="36">
        <v>3.3E-3</v>
      </c>
      <c r="L39" s="53">
        <v>77300.7</v>
      </c>
      <c r="M39" s="36">
        <v>3.5000000000000001E-3</v>
      </c>
      <c r="N39" s="53">
        <v>43143.63</v>
      </c>
      <c r="O39" s="36">
        <v>3.3999999999999998E-3</v>
      </c>
      <c r="P39" s="53">
        <v>84209.3</v>
      </c>
      <c r="Q39" s="36">
        <v>5.4999999999999997E-3</v>
      </c>
      <c r="R39" s="53">
        <v>103357.9</v>
      </c>
      <c r="S39" s="36">
        <v>5.8999999999999999E-3</v>
      </c>
      <c r="T39" s="53">
        <v>80013.119999999995</v>
      </c>
      <c r="U39" s="36">
        <v>4.1999999999999997E-3</v>
      </c>
      <c r="V39" s="53">
        <v>91344.15</v>
      </c>
      <c r="W39" s="36">
        <v>4.8999999999999998E-3</v>
      </c>
      <c r="X39" s="53">
        <v>132397.69</v>
      </c>
      <c r="Y39" s="36">
        <v>5.4999999999999997E-3</v>
      </c>
      <c r="Z39" s="53">
        <f t="shared" si="1"/>
        <v>1003034.6000000001</v>
      </c>
    </row>
    <row r="40" spans="1:26" ht="16" x14ac:dyDescent="0.2">
      <c r="A40" s="44" t="s">
        <v>12</v>
      </c>
      <c r="B40" s="53">
        <v>2033.79</v>
      </c>
      <c r="C40" s="36">
        <v>1E-4</v>
      </c>
      <c r="D40" s="53">
        <v>6700.64</v>
      </c>
      <c r="E40" s="36">
        <v>2.9999999999999997E-4</v>
      </c>
      <c r="F40" s="53">
        <v>9808.69</v>
      </c>
      <c r="G40" s="36">
        <v>4.0000000000000002E-4</v>
      </c>
      <c r="H40" s="53">
        <v>5274.52</v>
      </c>
      <c r="I40" s="36">
        <v>2.0000000000000001E-4</v>
      </c>
      <c r="J40" s="53">
        <v>3559.63</v>
      </c>
      <c r="K40" s="36">
        <v>2.0000000000000001E-4</v>
      </c>
      <c r="L40" s="53">
        <v>10026.15</v>
      </c>
      <c r="M40" s="36">
        <v>5.0000000000000001E-4</v>
      </c>
      <c r="N40" s="53">
        <v>4009.89</v>
      </c>
      <c r="O40" s="36">
        <v>2.9999999999999997E-4</v>
      </c>
      <c r="P40" s="53">
        <v>11080.92</v>
      </c>
      <c r="Q40" s="36">
        <v>6.9999999999999999E-4</v>
      </c>
      <c r="R40" s="53">
        <v>60662.15</v>
      </c>
      <c r="S40" s="36">
        <v>3.5000000000000001E-3</v>
      </c>
      <c r="T40" s="53">
        <v>3601.4</v>
      </c>
      <c r="U40" s="36">
        <v>2.0000000000000001E-4</v>
      </c>
      <c r="V40" s="53">
        <v>7330.2</v>
      </c>
      <c r="W40" s="36">
        <v>4.0000000000000002E-4</v>
      </c>
      <c r="X40" s="53">
        <v>2442.73</v>
      </c>
      <c r="Y40" s="36">
        <v>1E-4</v>
      </c>
      <c r="Z40" s="53">
        <f t="shared" si="1"/>
        <v>126530.70999999999</v>
      </c>
    </row>
    <row r="41" spans="1:26" ht="16" x14ac:dyDescent="0.2">
      <c r="A41" s="44" t="s">
        <v>17</v>
      </c>
      <c r="B41" s="53">
        <v>10064.030000000001</v>
      </c>
      <c r="C41" s="36">
        <v>5.9999999999999995E-4</v>
      </c>
      <c r="D41" s="53">
        <v>2647.48</v>
      </c>
      <c r="E41" s="36">
        <v>1E-4</v>
      </c>
      <c r="F41" s="53">
        <v>6768.1</v>
      </c>
      <c r="G41" s="36">
        <v>2.9999999999999997E-4</v>
      </c>
      <c r="H41" s="53">
        <v>8463.61</v>
      </c>
      <c r="I41" s="36">
        <v>2.9999999999999997E-4</v>
      </c>
      <c r="J41" s="53">
        <v>13160.16</v>
      </c>
      <c r="K41" s="36">
        <v>5.9999999999999995E-4</v>
      </c>
      <c r="L41" s="53">
        <v>3053.53</v>
      </c>
      <c r="M41" s="36">
        <v>1E-4</v>
      </c>
      <c r="N41" s="53">
        <v>320.5</v>
      </c>
      <c r="O41" s="36">
        <v>0</v>
      </c>
      <c r="P41" s="53">
        <v>5750</v>
      </c>
      <c r="Q41" s="36">
        <v>4.0000000000000002E-4</v>
      </c>
      <c r="R41" s="53">
        <v>8049.88</v>
      </c>
      <c r="S41" s="36">
        <v>5.0000000000000001E-4</v>
      </c>
      <c r="T41" s="53">
        <v>7415.87</v>
      </c>
      <c r="U41" s="36">
        <v>4.0000000000000002E-4</v>
      </c>
      <c r="V41" s="53">
        <v>4176.04</v>
      </c>
      <c r="W41" s="36">
        <v>2.0000000000000001E-4</v>
      </c>
      <c r="X41" s="53">
        <v>10016.969999999999</v>
      </c>
      <c r="Y41" s="36">
        <v>4.0000000000000002E-4</v>
      </c>
      <c r="Z41" s="53">
        <f t="shared" si="1"/>
        <v>79886.17</v>
      </c>
    </row>
    <row r="42" spans="1:26" ht="16" x14ac:dyDescent="0.2">
      <c r="A42" s="7" t="s">
        <v>20</v>
      </c>
      <c r="B42" s="55">
        <f>SUM(B26:B41)</f>
        <v>18113446.940000005</v>
      </c>
      <c r="C42" s="81">
        <v>1</v>
      </c>
      <c r="D42" s="55">
        <f>SUM(D26:D41)</f>
        <v>21580161.200000007</v>
      </c>
      <c r="E42" s="81">
        <v>1</v>
      </c>
      <c r="F42" s="55">
        <f>SUM(F26:F41)</f>
        <v>27037071.760000002</v>
      </c>
      <c r="G42" s="81">
        <v>1</v>
      </c>
      <c r="H42" s="55">
        <f>SUM(H26:H41)</f>
        <v>25993554.659999996</v>
      </c>
      <c r="I42" s="81">
        <v>1</v>
      </c>
      <c r="J42" s="55">
        <f>SUM(J26:J41)</f>
        <v>23521735.060000006</v>
      </c>
      <c r="K42" s="81">
        <v>1</v>
      </c>
      <c r="L42" s="55">
        <f>SUM(L26:L41)</f>
        <v>21507934.579999998</v>
      </c>
      <c r="M42" s="81">
        <v>1</v>
      </c>
      <c r="N42" s="55">
        <f>SUM(N26:N41)</f>
        <v>12629085.180000002</v>
      </c>
      <c r="O42" s="81">
        <v>1</v>
      </c>
      <c r="P42" s="55">
        <f>SUM(P26:P41)</f>
        <v>15353239.169999998</v>
      </c>
      <c r="Q42" s="81">
        <v>1</v>
      </c>
      <c r="R42" s="55">
        <f>SUM(R26:R41)</f>
        <v>17402840.469999995</v>
      </c>
      <c r="S42" s="114">
        <v>1</v>
      </c>
      <c r="T42" s="55">
        <f>SUM(T26:T41)</f>
        <v>18961557.559999999</v>
      </c>
      <c r="U42" s="114">
        <v>1</v>
      </c>
      <c r="V42" s="55">
        <f>SUM(V26:V41)</f>
        <v>18645453.919999994</v>
      </c>
      <c r="W42" s="114">
        <f>SUM(W26:W41)</f>
        <v>1.0000000000000002</v>
      </c>
      <c r="X42" s="55">
        <f>SUM(X26:X41)</f>
        <v>24004356.050000008</v>
      </c>
      <c r="Y42" s="114">
        <v>1</v>
      </c>
      <c r="Z42" s="55">
        <f>B42+D42+F42+H42+J42+L42+N42+P42+R42+T42+V42+X42</f>
        <v>244750436.55000001</v>
      </c>
    </row>
    <row r="43" spans="1:26" ht="16" x14ac:dyDescent="0.2">
      <c r="A43" s="58" t="s">
        <v>24</v>
      </c>
      <c r="B43" s="59">
        <v>45199</v>
      </c>
      <c r="C43" s="83"/>
      <c r="D43" s="59">
        <v>53425</v>
      </c>
      <c r="E43" s="83"/>
      <c r="F43" s="59">
        <v>196114</v>
      </c>
      <c r="G43" s="83"/>
      <c r="H43" s="59">
        <v>64859</v>
      </c>
      <c r="I43" s="83"/>
      <c r="J43" s="59">
        <v>60285</v>
      </c>
      <c r="K43" s="83"/>
      <c r="L43" s="83">
        <v>56271</v>
      </c>
      <c r="M43" s="83"/>
      <c r="N43" s="59">
        <v>41482</v>
      </c>
      <c r="O43" s="83"/>
      <c r="P43" s="55">
        <v>42608</v>
      </c>
      <c r="Q43" s="83"/>
      <c r="R43" s="55">
        <v>43108</v>
      </c>
      <c r="S43" s="83"/>
      <c r="T43" s="55">
        <v>46611</v>
      </c>
      <c r="U43" s="83"/>
      <c r="V43" s="55">
        <v>46083</v>
      </c>
      <c r="W43" s="83"/>
      <c r="X43" s="55">
        <v>54820</v>
      </c>
      <c r="Y43" s="83"/>
      <c r="Z43" s="59">
        <f>B43+D43+F43+H43+J43+L43+N43+P43+R43+T43+V43</f>
        <v>696045</v>
      </c>
    </row>
    <row r="44" spans="1:26" ht="16" x14ac:dyDescent="0.2">
      <c r="A44" s="19" t="s">
        <v>22</v>
      </c>
      <c r="B44" s="85">
        <f>B42/B43</f>
        <v>400.74884267351058</v>
      </c>
      <c r="C44" s="85"/>
      <c r="D44" s="85">
        <f>D42/D43</f>
        <v>403.9337613476838</v>
      </c>
      <c r="E44" s="85"/>
      <c r="F44" s="85">
        <f>F42/F43</f>
        <v>137.86405743598112</v>
      </c>
      <c r="G44" s="85"/>
      <c r="H44" s="85">
        <f>H42/H43</f>
        <v>400.77020398094322</v>
      </c>
      <c r="I44" s="85"/>
      <c r="J44" s="85">
        <f>J42/J43</f>
        <v>390.1755836443561</v>
      </c>
      <c r="K44" s="85"/>
      <c r="L44" s="85">
        <f>L42/L43</f>
        <v>382.22058573688042</v>
      </c>
      <c r="M44" s="85"/>
      <c r="N44" s="85">
        <f>N42/N43</f>
        <v>304.44735499734827</v>
      </c>
      <c r="O44" s="85"/>
      <c r="P44" s="85">
        <f>P42/P43</f>
        <v>360.33700643071717</v>
      </c>
      <c r="Q44" s="115"/>
      <c r="R44" s="85">
        <f>R42/R43</f>
        <v>403.70326783891608</v>
      </c>
      <c r="S44" s="85"/>
      <c r="T44" s="85">
        <f>T42/T43</f>
        <v>406.80435004612644</v>
      </c>
      <c r="U44" s="85"/>
      <c r="V44" s="85">
        <f>V42/V43</f>
        <v>404.60590499750435</v>
      </c>
      <c r="W44" s="85"/>
      <c r="X44" s="85">
        <f>X42/X43</f>
        <v>437.87588562568419</v>
      </c>
      <c r="Y44" s="85"/>
      <c r="Z44" s="85">
        <f>Z42/Z43</f>
        <v>351.63019136693748</v>
      </c>
    </row>
  </sheetData>
  <mergeCells count="2">
    <mergeCell ref="A1:Z1"/>
    <mergeCell ref="A24:Z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541D-1642-9042-88C9-83C2B0C6A596}">
  <dimension ref="A1:Z44"/>
  <sheetViews>
    <sheetView topLeftCell="U13" workbookViewId="0">
      <selection activeCell="S37" sqref="S37"/>
    </sheetView>
  </sheetViews>
  <sheetFormatPr baseColWidth="10" defaultColWidth="11.5" defaultRowHeight="15" x14ac:dyDescent="0.2"/>
  <cols>
    <col min="1" max="13" width="11.5" customWidth="1"/>
    <col min="14" max="14" width="13.6640625" bestFit="1" customWidth="1"/>
    <col min="15" max="15" width="11.5" customWidth="1"/>
    <col min="16" max="16" width="13.6640625" bestFit="1" customWidth="1"/>
    <col min="17" max="17" width="11.5" customWidth="1"/>
    <col min="18" max="18" width="13.6640625" bestFit="1" customWidth="1"/>
    <col min="19" max="19" width="11.5" customWidth="1"/>
    <col min="20" max="20" width="13.6640625" bestFit="1" customWidth="1"/>
    <col min="21" max="21" width="11.5" customWidth="1"/>
    <col min="22" max="22" width="13.6640625" bestFit="1" customWidth="1"/>
    <col min="23" max="23" width="11.5" customWidth="1"/>
    <col min="24" max="24" width="13.6640625" bestFit="1" customWidth="1"/>
    <col min="25" max="25" width="11.5" customWidth="1"/>
    <col min="26" max="26" width="21.5" bestFit="1" customWidth="1"/>
    <col min="270" max="270" width="13.6640625" bestFit="1" customWidth="1"/>
    <col min="272" max="272" width="13.6640625" bestFit="1" customWidth="1"/>
    <col min="274" max="274" width="13.6640625" bestFit="1" customWidth="1"/>
    <col min="276" max="276" width="13.6640625" bestFit="1" customWidth="1"/>
    <col min="278" max="278" width="13.6640625" bestFit="1" customWidth="1"/>
    <col min="280" max="280" width="13.6640625" bestFit="1" customWidth="1"/>
    <col min="282" max="282" width="21.5" bestFit="1" customWidth="1"/>
    <col min="526" max="526" width="13.6640625" bestFit="1" customWidth="1"/>
    <col min="528" max="528" width="13.6640625" bestFit="1" customWidth="1"/>
    <col min="530" max="530" width="13.6640625" bestFit="1" customWidth="1"/>
    <col min="532" max="532" width="13.6640625" bestFit="1" customWidth="1"/>
    <col min="534" max="534" width="13.6640625" bestFit="1" customWidth="1"/>
    <col min="536" max="536" width="13.6640625" bestFit="1" customWidth="1"/>
    <col min="538" max="538" width="21.5" bestFit="1" customWidth="1"/>
    <col min="782" max="782" width="13.6640625" bestFit="1" customWidth="1"/>
    <col min="784" max="784" width="13.6640625" bestFit="1" customWidth="1"/>
    <col min="786" max="786" width="13.6640625" bestFit="1" customWidth="1"/>
    <col min="788" max="788" width="13.6640625" bestFit="1" customWidth="1"/>
    <col min="790" max="790" width="13.6640625" bestFit="1" customWidth="1"/>
    <col min="792" max="792" width="13.6640625" bestFit="1" customWidth="1"/>
    <col min="794" max="794" width="21.5" bestFit="1" customWidth="1"/>
    <col min="1038" max="1038" width="13.6640625" bestFit="1" customWidth="1"/>
    <col min="1040" max="1040" width="13.6640625" bestFit="1" customWidth="1"/>
    <col min="1042" max="1042" width="13.6640625" bestFit="1" customWidth="1"/>
    <col min="1044" max="1044" width="13.6640625" bestFit="1" customWidth="1"/>
    <col min="1046" max="1046" width="13.6640625" bestFit="1" customWidth="1"/>
    <col min="1048" max="1048" width="13.6640625" bestFit="1" customWidth="1"/>
    <col min="1050" max="1050" width="21.5" bestFit="1" customWidth="1"/>
    <col min="1294" max="1294" width="13.6640625" bestFit="1" customWidth="1"/>
    <col min="1296" max="1296" width="13.6640625" bestFit="1" customWidth="1"/>
    <col min="1298" max="1298" width="13.6640625" bestFit="1" customWidth="1"/>
    <col min="1300" max="1300" width="13.6640625" bestFit="1" customWidth="1"/>
    <col min="1302" max="1302" width="13.6640625" bestFit="1" customWidth="1"/>
    <col min="1304" max="1304" width="13.6640625" bestFit="1" customWidth="1"/>
    <col min="1306" max="1306" width="21.5" bestFit="1" customWidth="1"/>
    <col min="1550" max="1550" width="13.6640625" bestFit="1" customWidth="1"/>
    <col min="1552" max="1552" width="13.6640625" bestFit="1" customWidth="1"/>
    <col min="1554" max="1554" width="13.6640625" bestFit="1" customWidth="1"/>
    <col min="1556" max="1556" width="13.6640625" bestFit="1" customWidth="1"/>
    <col min="1558" max="1558" width="13.6640625" bestFit="1" customWidth="1"/>
    <col min="1560" max="1560" width="13.6640625" bestFit="1" customWidth="1"/>
    <col min="1562" max="1562" width="21.5" bestFit="1" customWidth="1"/>
    <col min="1806" max="1806" width="13.6640625" bestFit="1" customWidth="1"/>
    <col min="1808" max="1808" width="13.6640625" bestFit="1" customWidth="1"/>
    <col min="1810" max="1810" width="13.6640625" bestFit="1" customWidth="1"/>
    <col min="1812" max="1812" width="13.6640625" bestFit="1" customWidth="1"/>
    <col min="1814" max="1814" width="13.6640625" bestFit="1" customWidth="1"/>
    <col min="1816" max="1816" width="13.6640625" bestFit="1" customWidth="1"/>
    <col min="1818" max="1818" width="21.5" bestFit="1" customWidth="1"/>
    <col min="2062" max="2062" width="13.6640625" bestFit="1" customWidth="1"/>
    <col min="2064" max="2064" width="13.6640625" bestFit="1" customWidth="1"/>
    <col min="2066" max="2066" width="13.6640625" bestFit="1" customWidth="1"/>
    <col min="2068" max="2068" width="13.6640625" bestFit="1" customWidth="1"/>
    <col min="2070" max="2070" width="13.6640625" bestFit="1" customWidth="1"/>
    <col min="2072" max="2072" width="13.6640625" bestFit="1" customWidth="1"/>
    <col min="2074" max="2074" width="21.5" bestFit="1" customWidth="1"/>
    <col min="2318" max="2318" width="13.6640625" bestFit="1" customWidth="1"/>
    <col min="2320" max="2320" width="13.6640625" bestFit="1" customWidth="1"/>
    <col min="2322" max="2322" width="13.6640625" bestFit="1" customWidth="1"/>
    <col min="2324" max="2324" width="13.6640625" bestFit="1" customWidth="1"/>
    <col min="2326" max="2326" width="13.6640625" bestFit="1" customWidth="1"/>
    <col min="2328" max="2328" width="13.6640625" bestFit="1" customWidth="1"/>
    <col min="2330" max="2330" width="21.5" bestFit="1" customWidth="1"/>
    <col min="2574" max="2574" width="13.6640625" bestFit="1" customWidth="1"/>
    <col min="2576" max="2576" width="13.6640625" bestFit="1" customWidth="1"/>
    <col min="2578" max="2578" width="13.6640625" bestFit="1" customWidth="1"/>
    <col min="2580" max="2580" width="13.6640625" bestFit="1" customWidth="1"/>
    <col min="2582" max="2582" width="13.6640625" bestFit="1" customWidth="1"/>
    <col min="2584" max="2584" width="13.6640625" bestFit="1" customWidth="1"/>
    <col min="2586" max="2586" width="21.5" bestFit="1" customWidth="1"/>
    <col min="2830" max="2830" width="13.6640625" bestFit="1" customWidth="1"/>
    <col min="2832" max="2832" width="13.6640625" bestFit="1" customWidth="1"/>
    <col min="2834" max="2834" width="13.6640625" bestFit="1" customWidth="1"/>
    <col min="2836" max="2836" width="13.6640625" bestFit="1" customWidth="1"/>
    <col min="2838" max="2838" width="13.6640625" bestFit="1" customWidth="1"/>
    <col min="2840" max="2840" width="13.6640625" bestFit="1" customWidth="1"/>
    <col min="2842" max="2842" width="21.5" bestFit="1" customWidth="1"/>
    <col min="3086" max="3086" width="13.6640625" bestFit="1" customWidth="1"/>
    <col min="3088" max="3088" width="13.6640625" bestFit="1" customWidth="1"/>
    <col min="3090" max="3090" width="13.6640625" bestFit="1" customWidth="1"/>
    <col min="3092" max="3092" width="13.6640625" bestFit="1" customWidth="1"/>
    <col min="3094" max="3094" width="13.6640625" bestFit="1" customWidth="1"/>
    <col min="3096" max="3096" width="13.6640625" bestFit="1" customWidth="1"/>
    <col min="3098" max="3098" width="21.5" bestFit="1" customWidth="1"/>
    <col min="3342" max="3342" width="13.6640625" bestFit="1" customWidth="1"/>
    <col min="3344" max="3344" width="13.6640625" bestFit="1" customWidth="1"/>
    <col min="3346" max="3346" width="13.6640625" bestFit="1" customWidth="1"/>
    <col min="3348" max="3348" width="13.6640625" bestFit="1" customWidth="1"/>
    <col min="3350" max="3350" width="13.6640625" bestFit="1" customWidth="1"/>
    <col min="3352" max="3352" width="13.6640625" bestFit="1" customWidth="1"/>
    <col min="3354" max="3354" width="21.5" bestFit="1" customWidth="1"/>
    <col min="3598" max="3598" width="13.6640625" bestFit="1" customWidth="1"/>
    <col min="3600" max="3600" width="13.6640625" bestFit="1" customWidth="1"/>
    <col min="3602" max="3602" width="13.6640625" bestFit="1" customWidth="1"/>
    <col min="3604" max="3604" width="13.6640625" bestFit="1" customWidth="1"/>
    <col min="3606" max="3606" width="13.6640625" bestFit="1" customWidth="1"/>
    <col min="3608" max="3608" width="13.6640625" bestFit="1" customWidth="1"/>
    <col min="3610" max="3610" width="21.5" bestFit="1" customWidth="1"/>
    <col min="3854" max="3854" width="13.6640625" bestFit="1" customWidth="1"/>
    <col min="3856" max="3856" width="13.6640625" bestFit="1" customWidth="1"/>
    <col min="3858" max="3858" width="13.6640625" bestFit="1" customWidth="1"/>
    <col min="3860" max="3860" width="13.6640625" bestFit="1" customWidth="1"/>
    <col min="3862" max="3862" width="13.6640625" bestFit="1" customWidth="1"/>
    <col min="3864" max="3864" width="13.6640625" bestFit="1" customWidth="1"/>
    <col min="3866" max="3866" width="21.5" bestFit="1" customWidth="1"/>
    <col min="4110" max="4110" width="13.6640625" bestFit="1" customWidth="1"/>
    <col min="4112" max="4112" width="13.6640625" bestFit="1" customWidth="1"/>
    <col min="4114" max="4114" width="13.6640625" bestFit="1" customWidth="1"/>
    <col min="4116" max="4116" width="13.6640625" bestFit="1" customWidth="1"/>
    <col min="4118" max="4118" width="13.6640625" bestFit="1" customWidth="1"/>
    <col min="4120" max="4120" width="13.6640625" bestFit="1" customWidth="1"/>
    <col min="4122" max="4122" width="21.5" bestFit="1" customWidth="1"/>
    <col min="4366" max="4366" width="13.6640625" bestFit="1" customWidth="1"/>
    <col min="4368" max="4368" width="13.6640625" bestFit="1" customWidth="1"/>
    <col min="4370" max="4370" width="13.6640625" bestFit="1" customWidth="1"/>
    <col min="4372" max="4372" width="13.6640625" bestFit="1" customWidth="1"/>
    <col min="4374" max="4374" width="13.6640625" bestFit="1" customWidth="1"/>
    <col min="4376" max="4376" width="13.6640625" bestFit="1" customWidth="1"/>
    <col min="4378" max="4378" width="21.5" bestFit="1" customWidth="1"/>
    <col min="4622" max="4622" width="13.6640625" bestFit="1" customWidth="1"/>
    <col min="4624" max="4624" width="13.6640625" bestFit="1" customWidth="1"/>
    <col min="4626" max="4626" width="13.6640625" bestFit="1" customWidth="1"/>
    <col min="4628" max="4628" width="13.6640625" bestFit="1" customWidth="1"/>
    <col min="4630" max="4630" width="13.6640625" bestFit="1" customWidth="1"/>
    <col min="4632" max="4632" width="13.6640625" bestFit="1" customWidth="1"/>
    <col min="4634" max="4634" width="21.5" bestFit="1" customWidth="1"/>
    <col min="4878" max="4878" width="13.6640625" bestFit="1" customWidth="1"/>
    <col min="4880" max="4880" width="13.6640625" bestFit="1" customWidth="1"/>
    <col min="4882" max="4882" width="13.6640625" bestFit="1" customWidth="1"/>
    <col min="4884" max="4884" width="13.6640625" bestFit="1" customWidth="1"/>
    <col min="4886" max="4886" width="13.6640625" bestFit="1" customWidth="1"/>
    <col min="4888" max="4888" width="13.6640625" bestFit="1" customWidth="1"/>
    <col min="4890" max="4890" width="21.5" bestFit="1" customWidth="1"/>
    <col min="5134" max="5134" width="13.6640625" bestFit="1" customWidth="1"/>
    <col min="5136" max="5136" width="13.6640625" bestFit="1" customWidth="1"/>
    <col min="5138" max="5138" width="13.6640625" bestFit="1" customWidth="1"/>
    <col min="5140" max="5140" width="13.6640625" bestFit="1" customWidth="1"/>
    <col min="5142" max="5142" width="13.6640625" bestFit="1" customWidth="1"/>
    <col min="5144" max="5144" width="13.6640625" bestFit="1" customWidth="1"/>
    <col min="5146" max="5146" width="21.5" bestFit="1" customWidth="1"/>
    <col min="5390" max="5390" width="13.6640625" bestFit="1" customWidth="1"/>
    <col min="5392" max="5392" width="13.6640625" bestFit="1" customWidth="1"/>
    <col min="5394" max="5394" width="13.6640625" bestFit="1" customWidth="1"/>
    <col min="5396" max="5396" width="13.6640625" bestFit="1" customWidth="1"/>
    <col min="5398" max="5398" width="13.6640625" bestFit="1" customWidth="1"/>
    <col min="5400" max="5400" width="13.6640625" bestFit="1" customWidth="1"/>
    <col min="5402" max="5402" width="21.5" bestFit="1" customWidth="1"/>
    <col min="5646" max="5646" width="13.6640625" bestFit="1" customWidth="1"/>
    <col min="5648" max="5648" width="13.6640625" bestFit="1" customWidth="1"/>
    <col min="5650" max="5650" width="13.6640625" bestFit="1" customWidth="1"/>
    <col min="5652" max="5652" width="13.6640625" bestFit="1" customWidth="1"/>
    <col min="5654" max="5654" width="13.6640625" bestFit="1" customWidth="1"/>
    <col min="5656" max="5656" width="13.6640625" bestFit="1" customWidth="1"/>
    <col min="5658" max="5658" width="21.5" bestFit="1" customWidth="1"/>
    <col min="5902" max="5902" width="13.6640625" bestFit="1" customWidth="1"/>
    <col min="5904" max="5904" width="13.6640625" bestFit="1" customWidth="1"/>
    <col min="5906" max="5906" width="13.6640625" bestFit="1" customWidth="1"/>
    <col min="5908" max="5908" width="13.6640625" bestFit="1" customWidth="1"/>
    <col min="5910" max="5910" width="13.6640625" bestFit="1" customWidth="1"/>
    <col min="5912" max="5912" width="13.6640625" bestFit="1" customWidth="1"/>
    <col min="5914" max="5914" width="21.5" bestFit="1" customWidth="1"/>
    <col min="6158" max="6158" width="13.6640625" bestFit="1" customWidth="1"/>
    <col min="6160" max="6160" width="13.6640625" bestFit="1" customWidth="1"/>
    <col min="6162" max="6162" width="13.6640625" bestFit="1" customWidth="1"/>
    <col min="6164" max="6164" width="13.6640625" bestFit="1" customWidth="1"/>
    <col min="6166" max="6166" width="13.6640625" bestFit="1" customWidth="1"/>
    <col min="6168" max="6168" width="13.6640625" bestFit="1" customWidth="1"/>
    <col min="6170" max="6170" width="21.5" bestFit="1" customWidth="1"/>
    <col min="6414" max="6414" width="13.6640625" bestFit="1" customWidth="1"/>
    <col min="6416" max="6416" width="13.6640625" bestFit="1" customWidth="1"/>
    <col min="6418" max="6418" width="13.6640625" bestFit="1" customWidth="1"/>
    <col min="6420" max="6420" width="13.6640625" bestFit="1" customWidth="1"/>
    <col min="6422" max="6422" width="13.6640625" bestFit="1" customWidth="1"/>
    <col min="6424" max="6424" width="13.6640625" bestFit="1" customWidth="1"/>
    <col min="6426" max="6426" width="21.5" bestFit="1" customWidth="1"/>
    <col min="6670" max="6670" width="13.6640625" bestFit="1" customWidth="1"/>
    <col min="6672" max="6672" width="13.6640625" bestFit="1" customWidth="1"/>
    <col min="6674" max="6674" width="13.6640625" bestFit="1" customWidth="1"/>
    <col min="6676" max="6676" width="13.6640625" bestFit="1" customWidth="1"/>
    <col min="6678" max="6678" width="13.6640625" bestFit="1" customWidth="1"/>
    <col min="6680" max="6680" width="13.6640625" bestFit="1" customWidth="1"/>
    <col min="6682" max="6682" width="21.5" bestFit="1" customWidth="1"/>
    <col min="6926" max="6926" width="13.6640625" bestFit="1" customWidth="1"/>
    <col min="6928" max="6928" width="13.6640625" bestFit="1" customWidth="1"/>
    <col min="6930" max="6930" width="13.6640625" bestFit="1" customWidth="1"/>
    <col min="6932" max="6932" width="13.6640625" bestFit="1" customWidth="1"/>
    <col min="6934" max="6934" width="13.6640625" bestFit="1" customWidth="1"/>
    <col min="6936" max="6936" width="13.6640625" bestFit="1" customWidth="1"/>
    <col min="6938" max="6938" width="21.5" bestFit="1" customWidth="1"/>
    <col min="7182" max="7182" width="13.6640625" bestFit="1" customWidth="1"/>
    <col min="7184" max="7184" width="13.6640625" bestFit="1" customWidth="1"/>
    <col min="7186" max="7186" width="13.6640625" bestFit="1" customWidth="1"/>
    <col min="7188" max="7188" width="13.6640625" bestFit="1" customWidth="1"/>
    <col min="7190" max="7190" width="13.6640625" bestFit="1" customWidth="1"/>
    <col min="7192" max="7192" width="13.6640625" bestFit="1" customWidth="1"/>
    <col min="7194" max="7194" width="21.5" bestFit="1" customWidth="1"/>
    <col min="7438" max="7438" width="13.6640625" bestFit="1" customWidth="1"/>
    <col min="7440" max="7440" width="13.6640625" bestFit="1" customWidth="1"/>
    <col min="7442" max="7442" width="13.6640625" bestFit="1" customWidth="1"/>
    <col min="7444" max="7444" width="13.6640625" bestFit="1" customWidth="1"/>
    <col min="7446" max="7446" width="13.6640625" bestFit="1" customWidth="1"/>
    <col min="7448" max="7448" width="13.6640625" bestFit="1" customWidth="1"/>
    <col min="7450" max="7450" width="21.5" bestFit="1" customWidth="1"/>
    <col min="7694" max="7694" width="13.6640625" bestFit="1" customWidth="1"/>
    <col min="7696" max="7696" width="13.6640625" bestFit="1" customWidth="1"/>
    <col min="7698" max="7698" width="13.6640625" bestFit="1" customWidth="1"/>
    <col min="7700" max="7700" width="13.6640625" bestFit="1" customWidth="1"/>
    <col min="7702" max="7702" width="13.6640625" bestFit="1" customWidth="1"/>
    <col min="7704" max="7704" width="13.6640625" bestFit="1" customWidth="1"/>
    <col min="7706" max="7706" width="21.5" bestFit="1" customWidth="1"/>
    <col min="7950" max="7950" width="13.6640625" bestFit="1" customWidth="1"/>
    <col min="7952" max="7952" width="13.6640625" bestFit="1" customWidth="1"/>
    <col min="7954" max="7954" width="13.6640625" bestFit="1" customWidth="1"/>
    <col min="7956" max="7956" width="13.6640625" bestFit="1" customWidth="1"/>
    <col min="7958" max="7958" width="13.6640625" bestFit="1" customWidth="1"/>
    <col min="7960" max="7960" width="13.6640625" bestFit="1" customWidth="1"/>
    <col min="7962" max="7962" width="21.5" bestFit="1" customWidth="1"/>
    <col min="8206" max="8206" width="13.6640625" bestFit="1" customWidth="1"/>
    <col min="8208" max="8208" width="13.6640625" bestFit="1" customWidth="1"/>
    <col min="8210" max="8210" width="13.6640625" bestFit="1" customWidth="1"/>
    <col min="8212" max="8212" width="13.6640625" bestFit="1" customWidth="1"/>
    <col min="8214" max="8214" width="13.6640625" bestFit="1" customWidth="1"/>
    <col min="8216" max="8216" width="13.6640625" bestFit="1" customWidth="1"/>
    <col min="8218" max="8218" width="21.5" bestFit="1" customWidth="1"/>
    <col min="8462" max="8462" width="13.6640625" bestFit="1" customWidth="1"/>
    <col min="8464" max="8464" width="13.6640625" bestFit="1" customWidth="1"/>
    <col min="8466" max="8466" width="13.6640625" bestFit="1" customWidth="1"/>
    <col min="8468" max="8468" width="13.6640625" bestFit="1" customWidth="1"/>
    <col min="8470" max="8470" width="13.6640625" bestFit="1" customWidth="1"/>
    <col min="8472" max="8472" width="13.6640625" bestFit="1" customWidth="1"/>
    <col min="8474" max="8474" width="21.5" bestFit="1" customWidth="1"/>
    <col min="8718" max="8718" width="13.6640625" bestFit="1" customWidth="1"/>
    <col min="8720" max="8720" width="13.6640625" bestFit="1" customWidth="1"/>
    <col min="8722" max="8722" width="13.6640625" bestFit="1" customWidth="1"/>
    <col min="8724" max="8724" width="13.6640625" bestFit="1" customWidth="1"/>
    <col min="8726" max="8726" width="13.6640625" bestFit="1" customWidth="1"/>
    <col min="8728" max="8728" width="13.6640625" bestFit="1" customWidth="1"/>
    <col min="8730" max="8730" width="21.5" bestFit="1" customWidth="1"/>
    <col min="8974" max="8974" width="13.6640625" bestFit="1" customWidth="1"/>
    <col min="8976" max="8976" width="13.6640625" bestFit="1" customWidth="1"/>
    <col min="8978" max="8978" width="13.6640625" bestFit="1" customWidth="1"/>
    <col min="8980" max="8980" width="13.6640625" bestFit="1" customWidth="1"/>
    <col min="8982" max="8982" width="13.6640625" bestFit="1" customWidth="1"/>
    <col min="8984" max="8984" width="13.6640625" bestFit="1" customWidth="1"/>
    <col min="8986" max="8986" width="21.5" bestFit="1" customWidth="1"/>
    <col min="9230" max="9230" width="13.6640625" bestFit="1" customWidth="1"/>
    <col min="9232" max="9232" width="13.6640625" bestFit="1" customWidth="1"/>
    <col min="9234" max="9234" width="13.6640625" bestFit="1" customWidth="1"/>
    <col min="9236" max="9236" width="13.6640625" bestFit="1" customWidth="1"/>
    <col min="9238" max="9238" width="13.6640625" bestFit="1" customWidth="1"/>
    <col min="9240" max="9240" width="13.6640625" bestFit="1" customWidth="1"/>
    <col min="9242" max="9242" width="21.5" bestFit="1" customWidth="1"/>
    <col min="9486" max="9486" width="13.6640625" bestFit="1" customWidth="1"/>
    <col min="9488" max="9488" width="13.6640625" bestFit="1" customWidth="1"/>
    <col min="9490" max="9490" width="13.6640625" bestFit="1" customWidth="1"/>
    <col min="9492" max="9492" width="13.6640625" bestFit="1" customWidth="1"/>
    <col min="9494" max="9494" width="13.6640625" bestFit="1" customWidth="1"/>
    <col min="9496" max="9496" width="13.6640625" bestFit="1" customWidth="1"/>
    <col min="9498" max="9498" width="21.5" bestFit="1" customWidth="1"/>
    <col min="9742" max="9742" width="13.6640625" bestFit="1" customWidth="1"/>
    <col min="9744" max="9744" width="13.6640625" bestFit="1" customWidth="1"/>
    <col min="9746" max="9746" width="13.6640625" bestFit="1" customWidth="1"/>
    <col min="9748" max="9748" width="13.6640625" bestFit="1" customWidth="1"/>
    <col min="9750" max="9750" width="13.6640625" bestFit="1" customWidth="1"/>
    <col min="9752" max="9752" width="13.6640625" bestFit="1" customWidth="1"/>
    <col min="9754" max="9754" width="21.5" bestFit="1" customWidth="1"/>
    <col min="9998" max="9998" width="13.6640625" bestFit="1" customWidth="1"/>
    <col min="10000" max="10000" width="13.6640625" bestFit="1" customWidth="1"/>
    <col min="10002" max="10002" width="13.6640625" bestFit="1" customWidth="1"/>
    <col min="10004" max="10004" width="13.6640625" bestFit="1" customWidth="1"/>
    <col min="10006" max="10006" width="13.6640625" bestFit="1" customWidth="1"/>
    <col min="10008" max="10008" width="13.6640625" bestFit="1" customWidth="1"/>
    <col min="10010" max="10010" width="21.5" bestFit="1" customWidth="1"/>
    <col min="10254" max="10254" width="13.6640625" bestFit="1" customWidth="1"/>
    <col min="10256" max="10256" width="13.6640625" bestFit="1" customWidth="1"/>
    <col min="10258" max="10258" width="13.6640625" bestFit="1" customWidth="1"/>
    <col min="10260" max="10260" width="13.6640625" bestFit="1" customWidth="1"/>
    <col min="10262" max="10262" width="13.6640625" bestFit="1" customWidth="1"/>
    <col min="10264" max="10264" width="13.6640625" bestFit="1" customWidth="1"/>
    <col min="10266" max="10266" width="21.5" bestFit="1" customWidth="1"/>
    <col min="10510" max="10510" width="13.6640625" bestFit="1" customWidth="1"/>
    <col min="10512" max="10512" width="13.6640625" bestFit="1" customWidth="1"/>
    <col min="10514" max="10514" width="13.6640625" bestFit="1" customWidth="1"/>
    <col min="10516" max="10516" width="13.6640625" bestFit="1" customWidth="1"/>
    <col min="10518" max="10518" width="13.6640625" bestFit="1" customWidth="1"/>
    <col min="10520" max="10520" width="13.6640625" bestFit="1" customWidth="1"/>
    <col min="10522" max="10522" width="21.5" bestFit="1" customWidth="1"/>
    <col min="10766" max="10766" width="13.6640625" bestFit="1" customWidth="1"/>
    <col min="10768" max="10768" width="13.6640625" bestFit="1" customWidth="1"/>
    <col min="10770" max="10770" width="13.6640625" bestFit="1" customWidth="1"/>
    <col min="10772" max="10772" width="13.6640625" bestFit="1" customWidth="1"/>
    <col min="10774" max="10774" width="13.6640625" bestFit="1" customWidth="1"/>
    <col min="10776" max="10776" width="13.6640625" bestFit="1" customWidth="1"/>
    <col min="10778" max="10778" width="21.5" bestFit="1" customWidth="1"/>
    <col min="11022" max="11022" width="13.6640625" bestFit="1" customWidth="1"/>
    <col min="11024" max="11024" width="13.6640625" bestFit="1" customWidth="1"/>
    <col min="11026" max="11026" width="13.6640625" bestFit="1" customWidth="1"/>
    <col min="11028" max="11028" width="13.6640625" bestFit="1" customWidth="1"/>
    <col min="11030" max="11030" width="13.6640625" bestFit="1" customWidth="1"/>
    <col min="11032" max="11032" width="13.6640625" bestFit="1" customWidth="1"/>
    <col min="11034" max="11034" width="21.5" bestFit="1" customWidth="1"/>
    <col min="11278" max="11278" width="13.6640625" bestFit="1" customWidth="1"/>
    <col min="11280" max="11280" width="13.6640625" bestFit="1" customWidth="1"/>
    <col min="11282" max="11282" width="13.6640625" bestFit="1" customWidth="1"/>
    <col min="11284" max="11284" width="13.6640625" bestFit="1" customWidth="1"/>
    <col min="11286" max="11286" width="13.6640625" bestFit="1" customWidth="1"/>
    <col min="11288" max="11288" width="13.6640625" bestFit="1" customWidth="1"/>
    <col min="11290" max="11290" width="21.5" bestFit="1" customWidth="1"/>
    <col min="11534" max="11534" width="13.6640625" bestFit="1" customWidth="1"/>
    <col min="11536" max="11536" width="13.6640625" bestFit="1" customWidth="1"/>
    <col min="11538" max="11538" width="13.6640625" bestFit="1" customWidth="1"/>
    <col min="11540" max="11540" width="13.6640625" bestFit="1" customWidth="1"/>
    <col min="11542" max="11542" width="13.6640625" bestFit="1" customWidth="1"/>
    <col min="11544" max="11544" width="13.6640625" bestFit="1" customWidth="1"/>
    <col min="11546" max="11546" width="21.5" bestFit="1" customWidth="1"/>
    <col min="11790" max="11790" width="13.6640625" bestFit="1" customWidth="1"/>
    <col min="11792" max="11792" width="13.6640625" bestFit="1" customWidth="1"/>
    <col min="11794" max="11794" width="13.6640625" bestFit="1" customWidth="1"/>
    <col min="11796" max="11796" width="13.6640625" bestFit="1" customWidth="1"/>
    <col min="11798" max="11798" width="13.6640625" bestFit="1" customWidth="1"/>
    <col min="11800" max="11800" width="13.6640625" bestFit="1" customWidth="1"/>
    <col min="11802" max="11802" width="21.5" bestFit="1" customWidth="1"/>
    <col min="12046" max="12046" width="13.6640625" bestFit="1" customWidth="1"/>
    <col min="12048" max="12048" width="13.6640625" bestFit="1" customWidth="1"/>
    <col min="12050" max="12050" width="13.6640625" bestFit="1" customWidth="1"/>
    <col min="12052" max="12052" width="13.6640625" bestFit="1" customWidth="1"/>
    <col min="12054" max="12054" width="13.6640625" bestFit="1" customWidth="1"/>
    <col min="12056" max="12056" width="13.6640625" bestFit="1" customWidth="1"/>
    <col min="12058" max="12058" width="21.5" bestFit="1" customWidth="1"/>
    <col min="12302" max="12302" width="13.6640625" bestFit="1" customWidth="1"/>
    <col min="12304" max="12304" width="13.6640625" bestFit="1" customWidth="1"/>
    <col min="12306" max="12306" width="13.6640625" bestFit="1" customWidth="1"/>
    <col min="12308" max="12308" width="13.6640625" bestFit="1" customWidth="1"/>
    <col min="12310" max="12310" width="13.6640625" bestFit="1" customWidth="1"/>
    <col min="12312" max="12312" width="13.6640625" bestFit="1" customWidth="1"/>
    <col min="12314" max="12314" width="21.5" bestFit="1" customWidth="1"/>
    <col min="12558" max="12558" width="13.6640625" bestFit="1" customWidth="1"/>
    <col min="12560" max="12560" width="13.6640625" bestFit="1" customWidth="1"/>
    <col min="12562" max="12562" width="13.6640625" bestFit="1" customWidth="1"/>
    <col min="12564" max="12564" width="13.6640625" bestFit="1" customWidth="1"/>
    <col min="12566" max="12566" width="13.6640625" bestFit="1" customWidth="1"/>
    <col min="12568" max="12568" width="13.6640625" bestFit="1" customWidth="1"/>
    <col min="12570" max="12570" width="21.5" bestFit="1" customWidth="1"/>
    <col min="12814" max="12814" width="13.6640625" bestFit="1" customWidth="1"/>
    <col min="12816" max="12816" width="13.6640625" bestFit="1" customWidth="1"/>
    <col min="12818" max="12818" width="13.6640625" bestFit="1" customWidth="1"/>
    <col min="12820" max="12820" width="13.6640625" bestFit="1" customWidth="1"/>
    <col min="12822" max="12822" width="13.6640625" bestFit="1" customWidth="1"/>
    <col min="12824" max="12824" width="13.6640625" bestFit="1" customWidth="1"/>
    <col min="12826" max="12826" width="21.5" bestFit="1" customWidth="1"/>
    <col min="13070" max="13070" width="13.6640625" bestFit="1" customWidth="1"/>
    <col min="13072" max="13072" width="13.6640625" bestFit="1" customWidth="1"/>
    <col min="13074" max="13074" width="13.6640625" bestFit="1" customWidth="1"/>
    <col min="13076" max="13076" width="13.6640625" bestFit="1" customWidth="1"/>
    <col min="13078" max="13078" width="13.6640625" bestFit="1" customWidth="1"/>
    <col min="13080" max="13080" width="13.6640625" bestFit="1" customWidth="1"/>
    <col min="13082" max="13082" width="21.5" bestFit="1" customWidth="1"/>
    <col min="13326" max="13326" width="13.6640625" bestFit="1" customWidth="1"/>
    <col min="13328" max="13328" width="13.6640625" bestFit="1" customWidth="1"/>
    <col min="13330" max="13330" width="13.6640625" bestFit="1" customWidth="1"/>
    <col min="13332" max="13332" width="13.6640625" bestFit="1" customWidth="1"/>
    <col min="13334" max="13334" width="13.6640625" bestFit="1" customWidth="1"/>
    <col min="13336" max="13336" width="13.6640625" bestFit="1" customWidth="1"/>
    <col min="13338" max="13338" width="21.5" bestFit="1" customWidth="1"/>
    <col min="13582" max="13582" width="13.6640625" bestFit="1" customWidth="1"/>
    <col min="13584" max="13584" width="13.6640625" bestFit="1" customWidth="1"/>
    <col min="13586" max="13586" width="13.6640625" bestFit="1" customWidth="1"/>
    <col min="13588" max="13588" width="13.6640625" bestFit="1" customWidth="1"/>
    <col min="13590" max="13590" width="13.6640625" bestFit="1" customWidth="1"/>
    <col min="13592" max="13592" width="13.6640625" bestFit="1" customWidth="1"/>
    <col min="13594" max="13594" width="21.5" bestFit="1" customWidth="1"/>
    <col min="13838" max="13838" width="13.6640625" bestFit="1" customWidth="1"/>
    <col min="13840" max="13840" width="13.6640625" bestFit="1" customWidth="1"/>
    <col min="13842" max="13842" width="13.6640625" bestFit="1" customWidth="1"/>
    <col min="13844" max="13844" width="13.6640625" bestFit="1" customWidth="1"/>
    <col min="13846" max="13846" width="13.6640625" bestFit="1" customWidth="1"/>
    <col min="13848" max="13848" width="13.6640625" bestFit="1" customWidth="1"/>
    <col min="13850" max="13850" width="21.5" bestFit="1" customWidth="1"/>
    <col min="14094" max="14094" width="13.6640625" bestFit="1" customWidth="1"/>
    <col min="14096" max="14096" width="13.6640625" bestFit="1" customWidth="1"/>
    <col min="14098" max="14098" width="13.6640625" bestFit="1" customWidth="1"/>
    <col min="14100" max="14100" width="13.6640625" bestFit="1" customWidth="1"/>
    <col min="14102" max="14102" width="13.6640625" bestFit="1" customWidth="1"/>
    <col min="14104" max="14104" width="13.6640625" bestFit="1" customWidth="1"/>
    <col min="14106" max="14106" width="21.5" bestFit="1" customWidth="1"/>
    <col min="14350" max="14350" width="13.6640625" bestFit="1" customWidth="1"/>
    <col min="14352" max="14352" width="13.6640625" bestFit="1" customWidth="1"/>
    <col min="14354" max="14354" width="13.6640625" bestFit="1" customWidth="1"/>
    <col min="14356" max="14356" width="13.6640625" bestFit="1" customWidth="1"/>
    <col min="14358" max="14358" width="13.6640625" bestFit="1" customWidth="1"/>
    <col min="14360" max="14360" width="13.6640625" bestFit="1" customWidth="1"/>
    <col min="14362" max="14362" width="21.5" bestFit="1" customWidth="1"/>
    <col min="14606" max="14606" width="13.6640625" bestFit="1" customWidth="1"/>
    <col min="14608" max="14608" width="13.6640625" bestFit="1" customWidth="1"/>
    <col min="14610" max="14610" width="13.6640625" bestFit="1" customWidth="1"/>
    <col min="14612" max="14612" width="13.6640625" bestFit="1" customWidth="1"/>
    <col min="14614" max="14614" width="13.6640625" bestFit="1" customWidth="1"/>
    <col min="14616" max="14616" width="13.6640625" bestFit="1" customWidth="1"/>
    <col min="14618" max="14618" width="21.5" bestFit="1" customWidth="1"/>
    <col min="14862" max="14862" width="13.6640625" bestFit="1" customWidth="1"/>
    <col min="14864" max="14864" width="13.6640625" bestFit="1" customWidth="1"/>
    <col min="14866" max="14866" width="13.6640625" bestFit="1" customWidth="1"/>
    <col min="14868" max="14868" width="13.6640625" bestFit="1" customWidth="1"/>
    <col min="14870" max="14870" width="13.6640625" bestFit="1" customWidth="1"/>
    <col min="14872" max="14872" width="13.6640625" bestFit="1" customWidth="1"/>
    <col min="14874" max="14874" width="21.5" bestFit="1" customWidth="1"/>
    <col min="15118" max="15118" width="13.6640625" bestFit="1" customWidth="1"/>
    <col min="15120" max="15120" width="13.6640625" bestFit="1" customWidth="1"/>
    <col min="15122" max="15122" width="13.6640625" bestFit="1" customWidth="1"/>
    <col min="15124" max="15124" width="13.6640625" bestFit="1" customWidth="1"/>
    <col min="15126" max="15126" width="13.6640625" bestFit="1" customWidth="1"/>
    <col min="15128" max="15128" width="13.6640625" bestFit="1" customWidth="1"/>
    <col min="15130" max="15130" width="21.5" bestFit="1" customWidth="1"/>
    <col min="15374" max="15374" width="13.6640625" bestFit="1" customWidth="1"/>
    <col min="15376" max="15376" width="13.6640625" bestFit="1" customWidth="1"/>
    <col min="15378" max="15378" width="13.6640625" bestFit="1" customWidth="1"/>
    <col min="15380" max="15380" width="13.6640625" bestFit="1" customWidth="1"/>
    <col min="15382" max="15382" width="13.6640625" bestFit="1" customWidth="1"/>
    <col min="15384" max="15384" width="13.6640625" bestFit="1" customWidth="1"/>
    <col min="15386" max="15386" width="21.5" bestFit="1" customWidth="1"/>
    <col min="15630" max="15630" width="13.6640625" bestFit="1" customWidth="1"/>
    <col min="15632" max="15632" width="13.6640625" bestFit="1" customWidth="1"/>
    <col min="15634" max="15634" width="13.6640625" bestFit="1" customWidth="1"/>
    <col min="15636" max="15636" width="13.6640625" bestFit="1" customWidth="1"/>
    <col min="15638" max="15638" width="13.6640625" bestFit="1" customWidth="1"/>
    <col min="15640" max="15640" width="13.6640625" bestFit="1" customWidth="1"/>
    <col min="15642" max="15642" width="21.5" bestFit="1" customWidth="1"/>
    <col min="15886" max="15886" width="13.6640625" bestFit="1" customWidth="1"/>
    <col min="15888" max="15888" width="13.6640625" bestFit="1" customWidth="1"/>
    <col min="15890" max="15890" width="13.6640625" bestFit="1" customWidth="1"/>
    <col min="15892" max="15892" width="13.6640625" bestFit="1" customWidth="1"/>
    <col min="15894" max="15894" width="13.6640625" bestFit="1" customWidth="1"/>
    <col min="15896" max="15896" width="13.6640625" bestFit="1" customWidth="1"/>
    <col min="15898" max="15898" width="21.5" bestFit="1" customWidth="1"/>
    <col min="16142" max="16142" width="13.6640625" bestFit="1" customWidth="1"/>
    <col min="16144" max="16144" width="13.6640625" bestFit="1" customWidth="1"/>
    <col min="16146" max="16146" width="13.6640625" bestFit="1" customWidth="1"/>
    <col min="16148" max="16148" width="13.6640625" bestFit="1" customWidth="1"/>
    <col min="16150" max="16150" width="13.6640625" bestFit="1" customWidth="1"/>
    <col min="16152" max="16152" width="13.6640625" bestFit="1" customWidth="1"/>
    <col min="16154" max="16154" width="21.5" bestFit="1" customWidth="1"/>
  </cols>
  <sheetData>
    <row r="1" spans="1:26" ht="26" x14ac:dyDescent="0.25">
      <c r="A1" s="164" t="s">
        <v>27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6"/>
    </row>
    <row r="2" spans="1:26" ht="19" x14ac:dyDescent="0.25">
      <c r="A2" s="116" t="s">
        <v>1</v>
      </c>
      <c r="B2" s="117">
        <v>44105</v>
      </c>
      <c r="C2" s="118" t="s">
        <v>2</v>
      </c>
      <c r="D2" s="117">
        <v>44136</v>
      </c>
      <c r="E2" s="118" t="s">
        <v>2</v>
      </c>
      <c r="F2" s="117">
        <v>44166</v>
      </c>
      <c r="G2" s="118" t="s">
        <v>2</v>
      </c>
      <c r="H2" s="117">
        <v>44197</v>
      </c>
      <c r="I2" s="118" t="s">
        <v>2</v>
      </c>
      <c r="J2" s="117">
        <v>44228</v>
      </c>
      <c r="K2" s="118" t="s">
        <v>2</v>
      </c>
      <c r="L2" s="117">
        <v>44256</v>
      </c>
      <c r="M2" s="118" t="s">
        <v>2</v>
      </c>
      <c r="N2" s="117">
        <v>44287</v>
      </c>
      <c r="O2" s="118" t="s">
        <v>2</v>
      </c>
      <c r="P2" s="117">
        <v>44317</v>
      </c>
      <c r="Q2" s="118" t="s">
        <v>2</v>
      </c>
      <c r="R2" s="117">
        <v>44348</v>
      </c>
      <c r="S2" s="118" t="s">
        <v>2</v>
      </c>
      <c r="T2" s="117">
        <v>44378</v>
      </c>
      <c r="U2" s="118" t="s">
        <v>2</v>
      </c>
      <c r="V2" s="117">
        <v>44409</v>
      </c>
      <c r="W2" s="118" t="s">
        <v>2</v>
      </c>
      <c r="X2" s="117">
        <v>44440</v>
      </c>
      <c r="Y2" s="118" t="s">
        <v>2</v>
      </c>
      <c r="Z2" s="118" t="s">
        <v>30</v>
      </c>
    </row>
    <row r="3" spans="1:26" ht="16" x14ac:dyDescent="0.2">
      <c r="A3" s="8" t="s">
        <v>4</v>
      </c>
      <c r="B3" s="9">
        <v>203123822.37833568</v>
      </c>
      <c r="C3" s="10">
        <v>0.75760000000000005</v>
      </c>
      <c r="D3" s="9">
        <v>191665515.99000001</v>
      </c>
      <c r="E3" s="10">
        <v>0.73939999999999995</v>
      </c>
      <c r="F3" s="9">
        <v>260950865.38000003</v>
      </c>
      <c r="G3" s="10">
        <v>0.71964735135998703</v>
      </c>
      <c r="H3" s="9">
        <v>188615240.72</v>
      </c>
      <c r="I3" s="10">
        <v>0.75219999999999998</v>
      </c>
      <c r="J3" s="9">
        <v>186522230.88</v>
      </c>
      <c r="K3" s="10">
        <v>0.75749999999999995</v>
      </c>
      <c r="L3" s="9">
        <v>280452118.92391866</v>
      </c>
      <c r="M3" s="10">
        <v>0.73780000000000001</v>
      </c>
      <c r="N3" s="9">
        <v>231851132.35758799</v>
      </c>
      <c r="O3" s="10">
        <v>0.71760000000000002</v>
      </c>
      <c r="P3" s="9">
        <v>235414322.09179646</v>
      </c>
      <c r="Q3" s="10">
        <v>0.67859999999999998</v>
      </c>
      <c r="R3" s="9">
        <v>209009914.80390203</v>
      </c>
      <c r="S3" s="10">
        <v>0.67297810574113837</v>
      </c>
      <c r="T3" s="9">
        <v>191098685.63653898</v>
      </c>
      <c r="U3" s="10">
        <v>0.66869999999999996</v>
      </c>
      <c r="V3" s="9">
        <v>201272291.47755581</v>
      </c>
      <c r="W3" s="10">
        <v>0.66879596888217019</v>
      </c>
      <c r="X3" s="9">
        <v>196079628.32131091</v>
      </c>
      <c r="Y3" s="10">
        <v>0.67702772506627429</v>
      </c>
      <c r="Z3" s="9">
        <f>B3+D3+F3+H3+J3+L3+N3+P3+R3+T3+V3+X3</f>
        <v>2576055768.9609466</v>
      </c>
    </row>
    <row r="4" spans="1:26" ht="16" x14ac:dyDescent="0.2">
      <c r="A4" s="14" t="s">
        <v>5</v>
      </c>
      <c r="B4" s="15">
        <v>15456156.369375898</v>
      </c>
      <c r="C4" s="16">
        <v>5.7599999999999998E-2</v>
      </c>
      <c r="D4" s="15">
        <v>16694116.67</v>
      </c>
      <c r="E4" s="16">
        <v>6.4399999999999999E-2</v>
      </c>
      <c r="F4" s="15">
        <v>25645943.550000001</v>
      </c>
      <c r="G4" s="16">
        <v>7.0726093672881019E-2</v>
      </c>
      <c r="H4" s="15">
        <v>18537008.870000001</v>
      </c>
      <c r="I4" s="16">
        <v>7.3899999999999993E-2</v>
      </c>
      <c r="J4" s="15">
        <v>15204126.77</v>
      </c>
      <c r="K4" s="16">
        <v>6.1699999999999998E-2</v>
      </c>
      <c r="L4" s="15">
        <v>24559004.216842778</v>
      </c>
      <c r="M4" s="16">
        <v>6.4600000000000005E-2</v>
      </c>
      <c r="N4" s="15">
        <v>22342190.087175891</v>
      </c>
      <c r="O4" s="16">
        <v>6.9099999999999995E-2</v>
      </c>
      <c r="P4" s="15">
        <v>33528664.179939415</v>
      </c>
      <c r="Q4" s="16">
        <v>9.6600000000000005E-2</v>
      </c>
      <c r="R4" s="15">
        <v>30324644.6926555</v>
      </c>
      <c r="S4" s="16">
        <v>9.7640449074788901E-2</v>
      </c>
      <c r="T4" s="15">
        <v>26099119.040838912</v>
      </c>
      <c r="U4" s="16">
        <v>9.1300000000000006E-2</v>
      </c>
      <c r="V4" s="15">
        <v>26475599.599163711</v>
      </c>
      <c r="W4" s="10">
        <v>8.7974227131177668E-2</v>
      </c>
      <c r="X4" s="15">
        <v>24298396.348250724</v>
      </c>
      <c r="Y4" s="10">
        <v>8.389799666213929E-2</v>
      </c>
      <c r="Z4" s="15">
        <f t="shared" ref="Z4:Z19" si="0">B4+D4+F4+H4+J4+L4+N4+P4+R4+T4+V4+X4</f>
        <v>279164970.39424288</v>
      </c>
    </row>
    <row r="5" spans="1:26" ht="16" x14ac:dyDescent="0.2">
      <c r="A5" s="24" t="s">
        <v>7</v>
      </c>
      <c r="B5" s="25">
        <v>8833349.8597949632</v>
      </c>
      <c r="C5" s="26">
        <v>3.2899999999999999E-2</v>
      </c>
      <c r="D5" s="25">
        <v>8422204.932963131</v>
      </c>
      <c r="E5" s="26">
        <v>3.2500000000000001E-2</v>
      </c>
      <c r="F5" s="25">
        <v>12617828.77</v>
      </c>
      <c r="G5" s="26">
        <v>3.4797305772568968E-2</v>
      </c>
      <c r="H5" s="25">
        <v>7607238.9500000002</v>
      </c>
      <c r="I5" s="26">
        <v>3.0337121398196276E-2</v>
      </c>
      <c r="J5" s="25">
        <v>7485056.3799999999</v>
      </c>
      <c r="K5" s="26">
        <v>3.04E-2</v>
      </c>
      <c r="L5" s="25">
        <v>21319343.400026526</v>
      </c>
      <c r="M5" s="26">
        <v>5.6099999999999997E-2</v>
      </c>
      <c r="N5" s="25">
        <v>18985936.284727756</v>
      </c>
      <c r="O5" s="26">
        <v>5.8799999999999998E-2</v>
      </c>
      <c r="P5" s="25">
        <v>20914751.308077496</v>
      </c>
      <c r="Q5" s="26">
        <v>6.0299999999999999E-2</v>
      </c>
      <c r="R5" s="25">
        <v>19093217.675660439</v>
      </c>
      <c r="S5" s="26">
        <v>6.1477071439049728E-2</v>
      </c>
      <c r="T5" s="25">
        <v>18005840.141505171</v>
      </c>
      <c r="U5" s="26">
        <v>6.3E-2</v>
      </c>
      <c r="V5" s="25">
        <v>20039756.672444504</v>
      </c>
      <c r="W5" s="10">
        <v>6.6588939697171334E-2</v>
      </c>
      <c r="X5" s="25">
        <v>19509996.662948206</v>
      </c>
      <c r="Y5" s="10">
        <v>6.736451292697003E-2</v>
      </c>
      <c r="Z5" s="25">
        <f t="shared" si="0"/>
        <v>182834521.03814816</v>
      </c>
    </row>
    <row r="6" spans="1:26" ht="16" x14ac:dyDescent="0.2">
      <c r="A6" s="19" t="s">
        <v>6</v>
      </c>
      <c r="B6" s="20">
        <v>9799694.4585500285</v>
      </c>
      <c r="C6" s="21">
        <v>3.6600000000000001E-2</v>
      </c>
      <c r="D6" s="20">
        <v>10135038.220000001</v>
      </c>
      <c r="E6" s="21">
        <v>3.9100000000000003E-2</v>
      </c>
      <c r="F6" s="20">
        <v>14539397.950000001</v>
      </c>
      <c r="G6" s="21">
        <v>4.0096587569654625E-2</v>
      </c>
      <c r="H6" s="20">
        <v>7770573.21</v>
      </c>
      <c r="I6" s="21">
        <v>3.1E-2</v>
      </c>
      <c r="J6" s="20">
        <v>9259363.3999999985</v>
      </c>
      <c r="K6" s="21">
        <v>3.7600000000000001E-2</v>
      </c>
      <c r="L6" s="20">
        <v>20762233.843857113</v>
      </c>
      <c r="M6" s="21">
        <v>5.4600000000000003E-2</v>
      </c>
      <c r="N6" s="20">
        <v>18191129.866345733</v>
      </c>
      <c r="O6" s="21">
        <v>5.6300000000000003E-2</v>
      </c>
      <c r="P6" s="20">
        <v>19705896.706030056</v>
      </c>
      <c r="Q6" s="21">
        <v>5.6800000000000003E-2</v>
      </c>
      <c r="R6" s="20">
        <v>17771004.326393269</v>
      </c>
      <c r="S6" s="21">
        <v>5.7219758401960953E-2</v>
      </c>
      <c r="T6" s="20">
        <v>17380277.000679683</v>
      </c>
      <c r="U6" s="21">
        <v>6.08E-2</v>
      </c>
      <c r="V6" s="20">
        <v>18080463.093332462</v>
      </c>
      <c r="W6" s="10">
        <v>6.0078517234410371E-2</v>
      </c>
      <c r="X6" s="20">
        <v>16561434.450890999</v>
      </c>
      <c r="Y6" s="10">
        <v>5.7183657405486414E-2</v>
      </c>
      <c r="Z6" s="20">
        <f t="shared" si="0"/>
        <v>179956506.52607933</v>
      </c>
    </row>
    <row r="7" spans="1:26" ht="16" x14ac:dyDescent="0.2">
      <c r="A7" s="34" t="s">
        <v>9</v>
      </c>
      <c r="B7" s="35">
        <v>6332233.5270866631</v>
      </c>
      <c r="C7" s="36">
        <v>2.3599999999999999E-2</v>
      </c>
      <c r="D7" s="35">
        <v>6228867.1600000001</v>
      </c>
      <c r="E7" s="36">
        <v>2.4E-2</v>
      </c>
      <c r="F7" s="35">
        <v>8721655.5800000001</v>
      </c>
      <c r="G7" s="36">
        <v>2.4052483322793767E-2</v>
      </c>
      <c r="H7" s="35">
        <v>5593918.8999999994</v>
      </c>
      <c r="I7" s="36">
        <v>2.23E-2</v>
      </c>
      <c r="J7" s="35">
        <v>5934190.7799999984</v>
      </c>
      <c r="K7" s="36">
        <v>2.41E-2</v>
      </c>
      <c r="L7" s="35">
        <v>7406469.4053719789</v>
      </c>
      <c r="M7" s="36">
        <v>1.95E-2</v>
      </c>
      <c r="N7" s="35">
        <v>6432768.6661834</v>
      </c>
      <c r="O7" s="36">
        <v>1.9900000000000001E-2</v>
      </c>
      <c r="P7" s="35">
        <v>7809021.4006919721</v>
      </c>
      <c r="Q7" s="36">
        <v>2.2499999999999999E-2</v>
      </c>
      <c r="R7" s="35">
        <v>6975781.8175754733</v>
      </c>
      <c r="S7" s="36">
        <v>2.2460888700232003E-2</v>
      </c>
      <c r="T7" s="35">
        <v>7816972.2842276907</v>
      </c>
      <c r="U7" s="36">
        <v>2.7400000000000001E-2</v>
      </c>
      <c r="V7" s="35">
        <v>7663289.4298675908</v>
      </c>
      <c r="W7" s="10">
        <v>2.5463897893984604E-2</v>
      </c>
      <c r="X7" s="35">
        <v>7780720.7942637186</v>
      </c>
      <c r="Y7" s="10">
        <v>2.6865430865077245E-2</v>
      </c>
      <c r="Z7" s="35">
        <f t="shared" si="0"/>
        <v>84695889.745268479</v>
      </c>
    </row>
    <row r="8" spans="1:26" ht="16" x14ac:dyDescent="0.2">
      <c r="A8" s="29" t="s">
        <v>8</v>
      </c>
      <c r="B8" s="30">
        <v>5376610.0475309566</v>
      </c>
      <c r="C8" s="31">
        <v>2.01E-2</v>
      </c>
      <c r="D8" s="30">
        <v>6352975.5</v>
      </c>
      <c r="E8" s="31">
        <v>2.4500000000000001E-2</v>
      </c>
      <c r="F8" s="30">
        <v>10757648.289999999</v>
      </c>
      <c r="G8" s="31">
        <v>2.9667321039488451E-2</v>
      </c>
      <c r="H8" s="30">
        <v>5293474.46</v>
      </c>
      <c r="I8" s="31">
        <v>2.1100000000000001E-2</v>
      </c>
      <c r="J8" s="30">
        <v>4621660.209999999</v>
      </c>
      <c r="K8" s="31">
        <v>1.8800000000000001E-2</v>
      </c>
      <c r="L8" s="30">
        <v>6459415.3140179692</v>
      </c>
      <c r="M8" s="31">
        <v>1.7000000000000001E-2</v>
      </c>
      <c r="N8" s="30">
        <v>5882703.0457541933</v>
      </c>
      <c r="O8" s="31">
        <v>1.8200000000000001E-2</v>
      </c>
      <c r="P8" s="30">
        <v>6738503.303146556</v>
      </c>
      <c r="Q8" s="31">
        <v>1.9400000000000001E-2</v>
      </c>
      <c r="R8" s="30">
        <v>6789509.4960691351</v>
      </c>
      <c r="S8" s="31">
        <v>2.1861121965735447E-2</v>
      </c>
      <c r="T8" s="30">
        <v>6489857.0890962845</v>
      </c>
      <c r="U8" s="31">
        <v>2.2700000000000001E-2</v>
      </c>
      <c r="V8" s="30">
        <v>6899195.8065345865</v>
      </c>
      <c r="W8" s="10">
        <v>2.2924935718007841E-2</v>
      </c>
      <c r="X8" s="30">
        <v>6414020.9217211697</v>
      </c>
      <c r="Y8" s="10">
        <v>2.2146461773399892E-2</v>
      </c>
      <c r="Z8" s="30">
        <f t="shared" si="0"/>
        <v>78075573.483870849</v>
      </c>
    </row>
    <row r="9" spans="1:26" ht="16" x14ac:dyDescent="0.2">
      <c r="A9" s="47" t="s">
        <v>31</v>
      </c>
      <c r="B9" s="48">
        <v>3784740.1199999996</v>
      </c>
      <c r="C9" s="49">
        <v>1.41E-2</v>
      </c>
      <c r="D9" s="48">
        <v>4141824.87</v>
      </c>
      <c r="E9" s="49">
        <v>1.6E-2</v>
      </c>
      <c r="F9" s="48">
        <v>7337616.0800000001</v>
      </c>
      <c r="G9" s="49">
        <v>2.0235594810459528E-2</v>
      </c>
      <c r="H9" s="48">
        <v>5208884.959999999</v>
      </c>
      <c r="I9" s="49">
        <v>2.0799999999999999E-2</v>
      </c>
      <c r="J9" s="48">
        <v>4351046.7100000009</v>
      </c>
      <c r="K9" s="49">
        <v>1.77E-2</v>
      </c>
      <c r="L9" s="48">
        <v>4711940.209999999</v>
      </c>
      <c r="M9" s="49">
        <v>1.24E-2</v>
      </c>
      <c r="N9" s="48">
        <v>5298024.1284494177</v>
      </c>
      <c r="O9" s="49">
        <v>1.6400000000000001E-2</v>
      </c>
      <c r="P9" s="48">
        <v>8340044.1893695565</v>
      </c>
      <c r="Q9" s="49">
        <v>2.4E-2</v>
      </c>
      <c r="R9" s="48">
        <v>7348347.8523595911</v>
      </c>
      <c r="S9" s="49">
        <v>2.3660491047267751E-2</v>
      </c>
      <c r="T9" s="48">
        <v>6492148.9151350996</v>
      </c>
      <c r="U9" s="49">
        <v>2.2700000000000001E-2</v>
      </c>
      <c r="V9" s="48">
        <v>6337305.4951744182</v>
      </c>
      <c r="W9" s="10">
        <v>2.1057863144664912E-2</v>
      </c>
      <c r="X9" s="48">
        <v>5891168.980171036</v>
      </c>
      <c r="Y9" s="10">
        <v>2.0341147965103071E-2</v>
      </c>
      <c r="Z9" s="48">
        <f t="shared" si="0"/>
        <v>69243092.510659128</v>
      </c>
    </row>
    <row r="10" spans="1:26" ht="16" x14ac:dyDescent="0.2">
      <c r="A10" s="39" t="s">
        <v>10</v>
      </c>
      <c r="B10" s="40">
        <v>4638173.9881830653</v>
      </c>
      <c r="C10" s="41">
        <v>1.7299999999999999E-2</v>
      </c>
      <c r="D10" s="40">
        <v>4650861.22</v>
      </c>
      <c r="E10" s="41">
        <v>1.7899999999999999E-2</v>
      </c>
      <c r="F10" s="40">
        <v>5191088.5</v>
      </c>
      <c r="G10" s="41">
        <v>1.44E-2</v>
      </c>
      <c r="H10" s="40">
        <v>2966452.31</v>
      </c>
      <c r="I10" s="41">
        <v>1.18E-2</v>
      </c>
      <c r="J10" s="40">
        <v>3194660.86</v>
      </c>
      <c r="K10" s="41">
        <v>1.2999999999999999E-2</v>
      </c>
      <c r="L10" s="40">
        <v>3634954.7874027807</v>
      </c>
      <c r="M10" s="41">
        <v>9.5999999999999992E-3</v>
      </c>
      <c r="N10" s="40">
        <v>3603233.5740853436</v>
      </c>
      <c r="O10" s="41">
        <v>1.12E-2</v>
      </c>
      <c r="P10" s="40">
        <v>4072805.4766353345</v>
      </c>
      <c r="Q10" s="41">
        <v>1.17E-2</v>
      </c>
      <c r="R10" s="40">
        <v>3843197.6702693747</v>
      </c>
      <c r="S10" s="41">
        <v>1.2374474629843512E-2</v>
      </c>
      <c r="T10" s="40">
        <v>3246908.368998176</v>
      </c>
      <c r="U10" s="41">
        <v>1.14E-2</v>
      </c>
      <c r="V10" s="40">
        <v>3846241.2715301388</v>
      </c>
      <c r="W10" s="10">
        <v>1.278045099434085E-2</v>
      </c>
      <c r="X10" s="40">
        <v>3738818.8623833116</v>
      </c>
      <c r="Y10" s="10">
        <v>1.2909469741988167E-2</v>
      </c>
      <c r="Z10" s="40">
        <f t="shared" si="0"/>
        <v>46627396.889487527</v>
      </c>
    </row>
    <row r="11" spans="1:26" ht="16" x14ac:dyDescent="0.2">
      <c r="A11" s="47" t="s">
        <v>12</v>
      </c>
      <c r="B11" s="48">
        <v>4036734.19</v>
      </c>
      <c r="C11" s="49">
        <v>1.5100000000000001E-2</v>
      </c>
      <c r="D11" s="48">
        <v>4056619.56</v>
      </c>
      <c r="E11" s="49">
        <v>1.5599999999999999E-2</v>
      </c>
      <c r="F11" s="48">
        <v>6614045.3600000003</v>
      </c>
      <c r="G11" s="49">
        <v>1.8240139645321961E-2</v>
      </c>
      <c r="H11" s="48">
        <v>3904737.6599999997</v>
      </c>
      <c r="I11" s="49">
        <v>1.5599999999999999E-2</v>
      </c>
      <c r="J11" s="48">
        <v>3954395.33</v>
      </c>
      <c r="K11" s="49">
        <v>1.61E-2</v>
      </c>
      <c r="L11" s="48">
        <v>45916.275251336905</v>
      </c>
      <c r="M11" s="49">
        <v>1E-4</v>
      </c>
      <c r="N11" s="48">
        <v>2041428.3530425362</v>
      </c>
      <c r="O11" s="49">
        <v>6.3E-3</v>
      </c>
      <c r="P11" s="48">
        <v>47221.430004048998</v>
      </c>
      <c r="Q11" s="49">
        <v>1E-4</v>
      </c>
      <c r="R11" s="48">
        <v>30551.492039726072</v>
      </c>
      <c r="S11" s="49">
        <v>9.837086082615097E-5</v>
      </c>
      <c r="T11" s="48">
        <v>28193.748109067623</v>
      </c>
      <c r="U11" s="49">
        <v>1E-4</v>
      </c>
      <c r="V11" s="48">
        <v>28972.706834587294</v>
      </c>
      <c r="W11" s="10">
        <v>9.6271719253206907E-5</v>
      </c>
      <c r="X11" s="48">
        <v>21576.370810608249</v>
      </c>
      <c r="Y11" s="10">
        <v>7.4499331573369868E-5</v>
      </c>
      <c r="Z11" s="48">
        <f t="shared" si="0"/>
        <v>24810392.476091914</v>
      </c>
    </row>
    <row r="12" spans="1:26" ht="16" x14ac:dyDescent="0.2">
      <c r="A12" s="44" t="s">
        <v>13</v>
      </c>
      <c r="B12" s="53">
        <v>2122428.6532920324</v>
      </c>
      <c r="C12" s="45">
        <v>7.9000000000000008E-3</v>
      </c>
      <c r="D12" s="53">
        <v>2330588.94</v>
      </c>
      <c r="E12" s="45">
        <v>8.9999999999999993E-3</v>
      </c>
      <c r="F12" s="53">
        <v>3898983.48</v>
      </c>
      <c r="G12" s="45">
        <v>1.0800000000000001E-2</v>
      </c>
      <c r="H12" s="53">
        <v>1612105.39</v>
      </c>
      <c r="I12" s="45">
        <v>6.4000000000000003E-3</v>
      </c>
      <c r="J12" s="53">
        <v>2085803.15</v>
      </c>
      <c r="K12" s="45">
        <v>8.5000000000000006E-3</v>
      </c>
      <c r="L12" s="53">
        <v>4813785.7250600541</v>
      </c>
      <c r="M12" s="45">
        <v>1.2699999999999999E-2</v>
      </c>
      <c r="N12" s="53">
        <v>3536910.5676975762</v>
      </c>
      <c r="O12" s="45">
        <v>1.09E-2</v>
      </c>
      <c r="P12" s="53">
        <v>4611155.4147393703</v>
      </c>
      <c r="Q12" s="45">
        <v>1.3299999999999999E-2</v>
      </c>
      <c r="R12" s="53">
        <v>4072808.2962913858</v>
      </c>
      <c r="S12" s="45">
        <v>1.3113783692302617E-2</v>
      </c>
      <c r="T12" s="53">
        <v>3923563.9224095307</v>
      </c>
      <c r="U12" s="45">
        <v>1.37E-2</v>
      </c>
      <c r="V12" s="53">
        <v>5118725.5373735232</v>
      </c>
      <c r="W12" s="10">
        <v>1.7008714811553579E-2</v>
      </c>
      <c r="X12" s="53">
        <v>4368974.852839577</v>
      </c>
      <c r="Y12" s="10">
        <v>1.5085285150799412E-2</v>
      </c>
      <c r="Z12" s="53">
        <f t="shared" si="0"/>
        <v>42495833.929703049</v>
      </c>
    </row>
    <row r="13" spans="1:26" ht="16" x14ac:dyDescent="0.2">
      <c r="A13" s="44" t="s">
        <v>11</v>
      </c>
      <c r="B13" s="9">
        <v>1845155.9066576865</v>
      </c>
      <c r="C13" s="45">
        <v>6.8999999999999999E-3</v>
      </c>
      <c r="D13" s="9">
        <v>1717914.89</v>
      </c>
      <c r="E13" s="45">
        <v>6.6E-3</v>
      </c>
      <c r="F13" s="9">
        <v>2212157.8000000003</v>
      </c>
      <c r="G13" s="45">
        <v>6.1006638136343553E-3</v>
      </c>
      <c r="H13" s="9">
        <v>1384333.3800000001</v>
      </c>
      <c r="I13" s="45">
        <v>5.4999999999999997E-3</v>
      </c>
      <c r="J13" s="9">
        <v>1373670.3599999999</v>
      </c>
      <c r="K13" s="45">
        <v>5.5999999999999999E-3</v>
      </c>
      <c r="L13" s="9">
        <v>2016555.1273223532</v>
      </c>
      <c r="M13" s="45">
        <v>5.3E-3</v>
      </c>
      <c r="N13" s="9">
        <v>1871752.8472185638</v>
      </c>
      <c r="O13" s="45">
        <v>5.7999999999999996E-3</v>
      </c>
      <c r="P13" s="9">
        <v>1857822.9381640991</v>
      </c>
      <c r="Q13" s="45">
        <v>5.4000000000000003E-3</v>
      </c>
      <c r="R13" s="9">
        <v>1679393.6551330227</v>
      </c>
      <c r="S13" s="45">
        <v>5.4073758265749429E-3</v>
      </c>
      <c r="T13" s="9">
        <v>1751146.7525155209</v>
      </c>
      <c r="U13" s="45">
        <v>6.1000000000000004E-3</v>
      </c>
      <c r="V13" s="9">
        <v>1756132.1435316291</v>
      </c>
      <c r="W13" s="10">
        <v>5.8353491670229624E-3</v>
      </c>
      <c r="X13" s="9">
        <v>1649360.4509999268</v>
      </c>
      <c r="Y13" s="10">
        <v>5.6949452807250152E-3</v>
      </c>
      <c r="Z13" s="9">
        <f t="shared" si="0"/>
        <v>21115396.251542803</v>
      </c>
    </row>
    <row r="14" spans="1:26" ht="16" x14ac:dyDescent="0.2">
      <c r="A14" s="44" t="s">
        <v>14</v>
      </c>
      <c r="B14" s="119">
        <v>1564201.8603259129</v>
      </c>
      <c r="C14" s="45">
        <v>5.7999999999999996E-3</v>
      </c>
      <c r="D14" s="119">
        <v>1441607.9</v>
      </c>
      <c r="E14" s="45">
        <v>5.5999999999999999E-3</v>
      </c>
      <c r="F14" s="119">
        <v>1966291.8200000003</v>
      </c>
      <c r="G14" s="45">
        <v>5.4226173889219105E-3</v>
      </c>
      <c r="H14" s="119">
        <v>1105634.17</v>
      </c>
      <c r="I14" s="45">
        <v>4.4000000000000003E-3</v>
      </c>
      <c r="J14" s="119">
        <v>1098112.6700000002</v>
      </c>
      <c r="K14" s="45">
        <v>4.4999999999999997E-3</v>
      </c>
      <c r="L14" s="119">
        <v>2510372.7900000005</v>
      </c>
      <c r="M14" s="45">
        <v>6.6E-3</v>
      </c>
      <c r="N14" s="119">
        <v>1801313.1939022809</v>
      </c>
      <c r="O14" s="45">
        <v>5.5999999999999999E-3</v>
      </c>
      <c r="P14" s="119">
        <v>2593674.64</v>
      </c>
      <c r="Q14" s="45">
        <v>7.4999999999999997E-3</v>
      </c>
      <c r="R14" s="119">
        <v>2349031.6270976462</v>
      </c>
      <c r="S14" s="45">
        <v>7.5635017420747014E-3</v>
      </c>
      <c r="T14" s="119">
        <v>2239382.5417758515</v>
      </c>
      <c r="U14" s="45">
        <v>7.7999999999999996E-3</v>
      </c>
      <c r="V14" s="119">
        <v>2358037.4249178707</v>
      </c>
      <c r="W14" s="10">
        <v>7.8353851525271856E-3</v>
      </c>
      <c r="X14" s="119">
        <v>2317721.2641610014</v>
      </c>
      <c r="Y14" s="10">
        <v>8.0026750777051937E-3</v>
      </c>
      <c r="Z14" s="119">
        <f t="shared" si="0"/>
        <v>23345381.902180564</v>
      </c>
    </row>
    <row r="15" spans="1:26" ht="16" x14ac:dyDescent="0.2">
      <c r="A15" s="44" t="s">
        <v>15</v>
      </c>
      <c r="B15" s="120">
        <v>402216.02896819299</v>
      </c>
      <c r="C15" s="45">
        <v>1.5E-3</v>
      </c>
      <c r="D15" s="120">
        <v>438146.43</v>
      </c>
      <c r="E15" s="45">
        <v>1.6999999999999999E-3</v>
      </c>
      <c r="F15" s="120">
        <v>656708.50000000012</v>
      </c>
      <c r="G15" s="45">
        <v>1.8110632894525415E-3</v>
      </c>
      <c r="H15" s="120">
        <v>386983.51</v>
      </c>
      <c r="I15" s="45">
        <v>1.5E-3</v>
      </c>
      <c r="J15" s="120">
        <v>385117.40999999992</v>
      </c>
      <c r="K15" s="45">
        <v>1.6000000000000001E-3</v>
      </c>
      <c r="L15" s="120">
        <v>474808.47091773635</v>
      </c>
      <c r="M15" s="45">
        <v>1.1999999999999999E-3</v>
      </c>
      <c r="N15" s="120">
        <v>441940.72518450755</v>
      </c>
      <c r="O15" s="45">
        <v>1.4E-3</v>
      </c>
      <c r="P15" s="120">
        <v>357132.67314167001</v>
      </c>
      <c r="Q15" s="45">
        <v>1E-3</v>
      </c>
      <c r="R15" s="120">
        <v>352843.95599400642</v>
      </c>
      <c r="S15" s="45">
        <v>1.1361004445642831E-3</v>
      </c>
      <c r="T15" s="120">
        <v>384082.83070997399</v>
      </c>
      <c r="U15" s="45">
        <v>1.2999999999999999E-3</v>
      </c>
      <c r="V15" s="119">
        <v>426908.89580079098</v>
      </c>
      <c r="W15" s="10">
        <v>1.4185506931705285E-3</v>
      </c>
      <c r="X15" s="120">
        <v>388975.24735248601</v>
      </c>
      <c r="Y15" s="10">
        <v>1.343061638155518E-3</v>
      </c>
      <c r="Z15" s="120">
        <f t="shared" si="0"/>
        <v>5095864.6780693643</v>
      </c>
    </row>
    <row r="16" spans="1:26" ht="16" x14ac:dyDescent="0.2">
      <c r="A16" s="44" t="s">
        <v>16</v>
      </c>
      <c r="B16" s="53">
        <v>618558.04559997492</v>
      </c>
      <c r="C16" s="45">
        <v>2.3E-3</v>
      </c>
      <c r="D16" s="53">
        <v>771568.18</v>
      </c>
      <c r="E16" s="45">
        <v>3.0000000000000001E-3</v>
      </c>
      <c r="F16" s="53">
        <v>1289221.8399999999</v>
      </c>
      <c r="G16" s="45">
        <v>3.2000000000000002E-3</v>
      </c>
      <c r="H16" s="53">
        <v>629439.59</v>
      </c>
      <c r="I16" s="45">
        <v>2.5000000000000001E-3</v>
      </c>
      <c r="J16" s="53">
        <v>626127.29</v>
      </c>
      <c r="K16" s="45">
        <v>2.5000000000000001E-3</v>
      </c>
      <c r="L16" s="53">
        <v>762821.59990367712</v>
      </c>
      <c r="M16" s="45">
        <v>2E-3</v>
      </c>
      <c r="N16" s="53">
        <v>603178.46060676</v>
      </c>
      <c r="O16" s="45">
        <v>1.9E-3</v>
      </c>
      <c r="P16" s="53">
        <v>673879.94219808001</v>
      </c>
      <c r="Q16" s="45">
        <v>1.9E-3</v>
      </c>
      <c r="R16" s="53">
        <v>663240.42768979189</v>
      </c>
      <c r="S16" s="45">
        <v>2.1355268581224533E-3</v>
      </c>
      <c r="T16" s="53">
        <v>343138.59798606922</v>
      </c>
      <c r="U16" s="45">
        <v>1.1999999999999999E-3</v>
      </c>
      <c r="V16" s="53">
        <v>296424.51828875247</v>
      </c>
      <c r="W16" s="10">
        <v>9.8497175867580194E-4</v>
      </c>
      <c r="X16" s="53">
        <v>232613.95087176352</v>
      </c>
      <c r="Y16" s="10">
        <v>8.031741763571661E-4</v>
      </c>
      <c r="Z16" s="53">
        <f t="shared" si="0"/>
        <v>7510212.4431448691</v>
      </c>
    </row>
    <row r="17" spans="1:26" ht="16" x14ac:dyDescent="0.2">
      <c r="A17" s="44" t="s">
        <v>19</v>
      </c>
      <c r="B17" s="53">
        <v>101416.17649276576</v>
      </c>
      <c r="C17" s="45">
        <v>4.0000000000000002E-4</v>
      </c>
      <c r="D17" s="53">
        <v>91480.72</v>
      </c>
      <c r="E17" s="45">
        <v>4.0000000000000002E-4</v>
      </c>
      <c r="F17" s="53">
        <v>131735.41</v>
      </c>
      <c r="G17" s="45">
        <v>3.6329842688495611E-4</v>
      </c>
      <c r="H17" s="53">
        <v>85394.82</v>
      </c>
      <c r="I17" s="45">
        <v>2.9999999999999997E-4</v>
      </c>
      <c r="J17" s="53">
        <v>84754.96</v>
      </c>
      <c r="K17" s="45">
        <v>2.9999999999999997E-4</v>
      </c>
      <c r="L17" s="53">
        <v>112584.68510674435</v>
      </c>
      <c r="M17" s="45">
        <v>2.9999999999999997E-4</v>
      </c>
      <c r="N17" s="53">
        <v>129427.74476156884</v>
      </c>
      <c r="O17" s="45">
        <v>4.0000000000000002E-4</v>
      </c>
      <c r="P17" s="53">
        <v>146305.88855572999</v>
      </c>
      <c r="Q17" s="45">
        <v>4.0000000000000002E-4</v>
      </c>
      <c r="R17" s="53">
        <v>153571.86226751033</v>
      </c>
      <c r="S17" s="45">
        <v>4.9447654701402055E-4</v>
      </c>
      <c r="T17" s="53">
        <v>356591.31304639921</v>
      </c>
      <c r="U17" s="45">
        <v>1.1999999999999999E-3</v>
      </c>
      <c r="V17" s="53">
        <v>207327.96518660782</v>
      </c>
      <c r="W17" s="10">
        <v>6.8891801417587798E-4</v>
      </c>
      <c r="X17" s="53">
        <v>239883.95871459626</v>
      </c>
      <c r="Y17" s="10">
        <v>8.2827620716569798E-4</v>
      </c>
      <c r="Z17" s="53">
        <f t="shared" si="0"/>
        <v>1840475.5041319227</v>
      </c>
    </row>
    <row r="18" spans="1:26" ht="16" x14ac:dyDescent="0.2">
      <c r="A18" s="44" t="s">
        <v>17</v>
      </c>
      <c r="B18" s="53">
        <v>0</v>
      </c>
      <c r="C18" s="45">
        <v>0</v>
      </c>
      <c r="D18" s="53">
        <v>0</v>
      </c>
      <c r="E18" s="45">
        <v>0</v>
      </c>
      <c r="F18" s="53">
        <v>0</v>
      </c>
      <c r="G18" s="45">
        <v>0</v>
      </c>
      <c r="H18" s="53">
        <v>0</v>
      </c>
      <c r="I18" s="45">
        <v>0</v>
      </c>
      <c r="J18" s="53">
        <v>0</v>
      </c>
      <c r="K18" s="45">
        <v>0</v>
      </c>
      <c r="L18" s="53">
        <v>0</v>
      </c>
      <c r="M18" s="45">
        <v>0</v>
      </c>
      <c r="N18" s="53">
        <v>0</v>
      </c>
      <c r="O18" s="45">
        <v>0</v>
      </c>
      <c r="P18" s="53">
        <v>0</v>
      </c>
      <c r="Q18" s="45">
        <v>0</v>
      </c>
      <c r="R18" s="53">
        <v>0</v>
      </c>
      <c r="S18" s="45">
        <v>0</v>
      </c>
      <c r="T18" s="53">
        <v>0</v>
      </c>
      <c r="U18" s="45">
        <v>0</v>
      </c>
      <c r="V18" s="53">
        <v>0</v>
      </c>
      <c r="W18" s="10">
        <v>0</v>
      </c>
      <c r="X18" s="53">
        <v>0</v>
      </c>
      <c r="Y18" s="10">
        <v>0</v>
      </c>
      <c r="Z18" s="53">
        <f t="shared" si="0"/>
        <v>0</v>
      </c>
    </row>
    <row r="19" spans="1:26" ht="16" x14ac:dyDescent="0.2">
      <c r="A19" s="44" t="s">
        <v>18</v>
      </c>
      <c r="B19" s="53">
        <v>75327.983526144701</v>
      </c>
      <c r="C19" s="45">
        <v>2.9999999999999997E-4</v>
      </c>
      <c r="D19" s="53">
        <v>82644.55</v>
      </c>
      <c r="E19" s="45">
        <v>2.9999999999999997E-4</v>
      </c>
      <c r="F19" s="53">
        <v>78171.51999999999</v>
      </c>
      <c r="G19" s="45">
        <v>2.155805355842129E-4</v>
      </c>
      <c r="H19" s="53">
        <v>55361.53</v>
      </c>
      <c r="I19" s="45">
        <v>2.0000000000000001E-4</v>
      </c>
      <c r="J19" s="53">
        <v>60766.600000000006</v>
      </c>
      <c r="K19" s="45">
        <v>2.0000000000000001E-4</v>
      </c>
      <c r="L19" s="53">
        <v>91858.620084020004</v>
      </c>
      <c r="M19" s="45">
        <v>2.0000000000000001E-4</v>
      </c>
      <c r="N19" s="53">
        <v>88833.79397978296</v>
      </c>
      <c r="O19" s="45">
        <v>2.9999999999999997E-4</v>
      </c>
      <c r="P19" s="53">
        <v>112990.07129207999</v>
      </c>
      <c r="Q19" s="45">
        <v>2.9999999999999997E-4</v>
      </c>
      <c r="R19" s="53">
        <v>117553.43162843156</v>
      </c>
      <c r="S19" s="45">
        <v>3.7850302850415474E-4</v>
      </c>
      <c r="T19" s="53">
        <v>128611.7058171775</v>
      </c>
      <c r="U19" s="45">
        <v>5.0000000000000001E-4</v>
      </c>
      <c r="V19" s="53">
        <v>140553.78675082265</v>
      </c>
      <c r="W19" s="10">
        <v>4.6703798769318755E-4</v>
      </c>
      <c r="X19" s="53">
        <v>125022.64555771156</v>
      </c>
      <c r="Y19" s="10">
        <v>4.3168073108033878E-4</v>
      </c>
      <c r="Z19" s="53">
        <f t="shared" si="0"/>
        <v>1157696.238636171</v>
      </c>
    </row>
    <row r="20" spans="1:26" ht="16" x14ac:dyDescent="0.2">
      <c r="A20" s="7" t="s">
        <v>20</v>
      </c>
      <c r="B20" s="55">
        <v>268110819.59371996</v>
      </c>
      <c r="C20" s="56">
        <v>1</v>
      </c>
      <c r="D20" s="55">
        <v>259221975.73296314</v>
      </c>
      <c r="E20" s="56">
        <v>1</v>
      </c>
      <c r="F20" s="55">
        <v>362609359.82999998</v>
      </c>
      <c r="G20" s="56">
        <v>1</v>
      </c>
      <c r="H20" s="55">
        <v>250756782.42999998</v>
      </c>
      <c r="I20" s="56">
        <v>1</v>
      </c>
      <c r="J20" s="55">
        <v>246241083.76000005</v>
      </c>
      <c r="K20" s="56">
        <v>1</v>
      </c>
      <c r="L20" s="55">
        <v>380134183.39508379</v>
      </c>
      <c r="M20" s="56">
        <v>1</v>
      </c>
      <c r="N20" s="55">
        <v>323101903.69670331</v>
      </c>
      <c r="O20" s="56">
        <v>1</v>
      </c>
      <c r="P20" s="55">
        <v>346924191.65378195</v>
      </c>
      <c r="Q20" s="56">
        <v>1</v>
      </c>
      <c r="R20" s="55">
        <v>310574613.08302629</v>
      </c>
      <c r="S20" s="56">
        <v>0.99999999999999989</v>
      </c>
      <c r="T20" s="55">
        <v>285784519.88938946</v>
      </c>
      <c r="U20" s="56">
        <v>1</v>
      </c>
      <c r="V20" s="55">
        <v>300947225.82428777</v>
      </c>
      <c r="W20" s="10">
        <v>1</v>
      </c>
      <c r="X20" s="55">
        <v>289618314.08324772</v>
      </c>
      <c r="Y20" s="10">
        <v>1</v>
      </c>
      <c r="Z20" s="55">
        <f>B20+D20+F20+H20+J20+L20+N20+P20+R20+T20+V20+X20</f>
        <v>3624024972.9722037</v>
      </c>
    </row>
    <row r="21" spans="1:26" ht="16" x14ac:dyDescent="0.2">
      <c r="A21" s="58" t="s">
        <v>21</v>
      </c>
      <c r="B21" s="59">
        <v>1509179</v>
      </c>
      <c r="C21" s="59"/>
      <c r="D21" s="59">
        <v>1433954</v>
      </c>
      <c r="E21" s="59"/>
      <c r="F21" s="59">
        <f>[10]nombre!$D$12</f>
        <v>2132349</v>
      </c>
      <c r="G21" s="59"/>
      <c r="H21" s="59">
        <f>[10]nombre!$E$12</f>
        <v>1519975</v>
      </c>
      <c r="I21" s="59"/>
      <c r="J21" s="59">
        <f>[10]nombre!$F$12</f>
        <v>1439716</v>
      </c>
      <c r="K21" s="59"/>
      <c r="L21" s="59">
        <f>[10]nombre!$G$12</f>
        <v>1919603</v>
      </c>
      <c r="M21" s="59"/>
      <c r="N21" s="59">
        <f>[11]nombres!$H$12</f>
        <v>1625977</v>
      </c>
      <c r="O21" s="59"/>
      <c r="P21" s="59">
        <f>[12]nombre!$I$12</f>
        <v>1820499</v>
      </c>
      <c r="Q21" s="59"/>
      <c r="R21" s="59">
        <f>[13]nombre!$J$12</f>
        <v>1644091</v>
      </c>
      <c r="S21" s="59"/>
      <c r="T21" s="59">
        <f>[13]nombre!$K$12</f>
        <v>1726478</v>
      </c>
      <c r="U21" s="59"/>
      <c r="V21" s="59">
        <f>'[14]nombre de transfert'!$G$13</f>
        <v>1685548</v>
      </c>
      <c r="W21" s="59"/>
      <c r="X21" s="59">
        <f>'[14]nombre de transfert'!$H$13</f>
        <v>1589030</v>
      </c>
      <c r="Y21" s="59"/>
      <c r="Z21" s="9">
        <f>B21+D21+F21+F21+H21+J21+L21+N21+P21+R21+T21+V21+X21</f>
        <v>22178748</v>
      </c>
    </row>
    <row r="22" spans="1:26" ht="16" x14ac:dyDescent="0.2">
      <c r="A22" s="19" t="s">
        <v>22</v>
      </c>
      <c r="B22" s="63">
        <f>B20/B21</f>
        <v>177.65342586513592</v>
      </c>
      <c r="C22" s="20"/>
      <c r="D22" s="63">
        <f>D20/D21</f>
        <v>180.77426174965385</v>
      </c>
      <c r="E22" s="20"/>
      <c r="F22" s="63">
        <f>F20/F21</f>
        <v>170.05160029150949</v>
      </c>
      <c r="G22" s="20"/>
      <c r="H22" s="63">
        <f>H20/H21</f>
        <v>164.9742807809339</v>
      </c>
      <c r="I22" s="20"/>
      <c r="J22" s="63">
        <f>J20/J21</f>
        <v>171.03448441220354</v>
      </c>
      <c r="K22" s="63"/>
      <c r="L22" s="63">
        <f>L20/L21</f>
        <v>198.02750016283773</v>
      </c>
      <c r="M22" s="63"/>
      <c r="N22" s="63">
        <f>N20/N21</f>
        <v>198.71246868602896</v>
      </c>
      <c r="O22" s="20"/>
      <c r="P22" s="63">
        <f>P20/P21</f>
        <v>190.56543928548268</v>
      </c>
      <c r="Q22" s="63"/>
      <c r="R22" s="63">
        <f>R20/R21</f>
        <v>188.90354188607947</v>
      </c>
      <c r="S22" s="63"/>
      <c r="T22" s="63">
        <f>T20/T21</f>
        <v>165.53035711395654</v>
      </c>
      <c r="U22" s="63"/>
      <c r="V22" s="63">
        <f>V20/V21</f>
        <v>178.54562778650489</v>
      </c>
      <c r="W22" s="63"/>
      <c r="X22" s="63">
        <f>X20/X21</f>
        <v>182.26107378919701</v>
      </c>
      <c r="Y22" s="63"/>
      <c r="Z22" s="63">
        <f>Z20/Z21</f>
        <v>163.40079128777711</v>
      </c>
    </row>
    <row r="23" spans="1:26" ht="16" x14ac:dyDescent="0.2">
      <c r="A23" s="112" t="s">
        <v>32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5" spans="1:26" ht="26" x14ac:dyDescent="0.25">
      <c r="A25" s="167" t="s">
        <v>29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9"/>
    </row>
    <row r="26" spans="1:26" ht="19" x14ac:dyDescent="0.25">
      <c r="A26" s="1" t="s">
        <v>1</v>
      </c>
      <c r="B26" s="4">
        <v>44105</v>
      </c>
      <c r="C26" s="3" t="s">
        <v>2</v>
      </c>
      <c r="D26" s="4">
        <v>44136</v>
      </c>
      <c r="E26" s="3" t="s">
        <v>2</v>
      </c>
      <c r="F26" s="4">
        <v>44166</v>
      </c>
      <c r="G26" s="3" t="s">
        <v>2</v>
      </c>
      <c r="H26" s="4">
        <v>44197</v>
      </c>
      <c r="I26" s="3" t="s">
        <v>2</v>
      </c>
      <c r="J26" s="4">
        <v>44228</v>
      </c>
      <c r="K26" s="3" t="s">
        <v>2</v>
      </c>
      <c r="L26" s="4">
        <v>44256</v>
      </c>
      <c r="M26" s="3" t="s">
        <v>2</v>
      </c>
      <c r="N26" s="4">
        <v>44287</v>
      </c>
      <c r="O26" s="3" t="s">
        <v>2</v>
      </c>
      <c r="P26" s="4">
        <v>44317</v>
      </c>
      <c r="Q26" s="3" t="s">
        <v>2</v>
      </c>
      <c r="R26" s="117">
        <v>44348</v>
      </c>
      <c r="S26" s="118" t="s">
        <v>2</v>
      </c>
      <c r="T26" s="117">
        <v>44378</v>
      </c>
      <c r="U26" s="118" t="s">
        <v>2</v>
      </c>
      <c r="V26" s="117">
        <v>44409</v>
      </c>
      <c r="W26" s="118" t="s">
        <v>2</v>
      </c>
      <c r="X26" s="117">
        <v>44440</v>
      </c>
      <c r="Y26" s="118" t="s">
        <v>2</v>
      </c>
      <c r="Z26" s="118" t="s">
        <v>30</v>
      </c>
    </row>
    <row r="27" spans="1:26" ht="16" x14ac:dyDescent="0.2">
      <c r="A27" s="8" t="s">
        <v>4</v>
      </c>
      <c r="B27" s="9">
        <v>12590911.52</v>
      </c>
      <c r="C27" s="10">
        <v>0.47039999999999998</v>
      </c>
      <c r="D27" s="9">
        <v>14460011.99</v>
      </c>
      <c r="E27" s="10">
        <v>0.43609999999999999</v>
      </c>
      <c r="F27" s="9">
        <v>15460047.18</v>
      </c>
      <c r="G27" s="10">
        <v>0.41470000000000001</v>
      </c>
      <c r="H27" s="9">
        <v>11321216.270000001</v>
      </c>
      <c r="I27" s="10">
        <v>0.41170000000000001</v>
      </c>
      <c r="J27" s="9">
        <v>9063155.1499999985</v>
      </c>
      <c r="K27" s="10">
        <v>0.43879700228005919</v>
      </c>
      <c r="L27" s="9">
        <v>9288455.9365625009</v>
      </c>
      <c r="M27" s="10">
        <v>0.40210000000000001</v>
      </c>
      <c r="N27" s="9">
        <v>7412760.4931440754</v>
      </c>
      <c r="O27" s="10">
        <v>0.3533</v>
      </c>
      <c r="P27" s="9">
        <v>7650050.8689620094</v>
      </c>
      <c r="Q27" s="10">
        <v>0.37559999999999999</v>
      </c>
      <c r="R27" s="9">
        <v>7448282.6023604339</v>
      </c>
      <c r="S27" s="10">
        <v>0.36512600923897387</v>
      </c>
      <c r="T27" s="9">
        <v>7312083.5709057963</v>
      </c>
      <c r="U27" s="10">
        <v>0.36370000000000002</v>
      </c>
      <c r="V27" s="9">
        <v>9731879.5212334003</v>
      </c>
      <c r="W27" s="10">
        <v>0.37773972762743924</v>
      </c>
      <c r="X27" s="9">
        <v>9457952.8446698431</v>
      </c>
      <c r="Y27" s="10">
        <v>0.35910080298078717</v>
      </c>
      <c r="Z27" s="9">
        <f>B27+D27+F27+H27+J27+L27+N27+P27+R27+T27+V27+X27</f>
        <v>121196807.94783804</v>
      </c>
    </row>
    <row r="28" spans="1:26" ht="16" x14ac:dyDescent="0.2">
      <c r="A28" s="44" t="s">
        <v>9</v>
      </c>
      <c r="B28" s="68">
        <v>8044499.4900000002</v>
      </c>
      <c r="C28" s="36">
        <v>0.30059999999999998</v>
      </c>
      <c r="D28" s="68">
        <v>11609140.619999999</v>
      </c>
      <c r="E28" s="36">
        <v>0.35010000000000002</v>
      </c>
      <c r="F28" s="68">
        <v>15301337.32</v>
      </c>
      <c r="G28" s="36">
        <v>0.41039999999999999</v>
      </c>
      <c r="H28" s="68">
        <v>10837436.65</v>
      </c>
      <c r="I28" s="36">
        <v>0.39410000000000001</v>
      </c>
      <c r="J28" s="68">
        <v>7514817.4800000004</v>
      </c>
      <c r="K28" s="36">
        <v>0.36383349157448652</v>
      </c>
      <c r="L28" s="68">
        <v>8539805.4593749996</v>
      </c>
      <c r="M28" s="36">
        <v>0.36969999999999997</v>
      </c>
      <c r="N28" s="68">
        <v>7389963.5194913503</v>
      </c>
      <c r="O28" s="36">
        <v>0.35220000000000001</v>
      </c>
      <c r="P28" s="68">
        <v>7622832.9715616964</v>
      </c>
      <c r="Q28" s="36">
        <v>0.37419999999999998</v>
      </c>
      <c r="R28" s="68">
        <v>7483409.6685404573</v>
      </c>
      <c r="S28" s="36">
        <v>0.36684799082524189</v>
      </c>
      <c r="T28" s="68">
        <v>6994038.6810258338</v>
      </c>
      <c r="U28" s="36">
        <v>0.34789999999999999</v>
      </c>
      <c r="V28" s="15">
        <v>8206689.2940045828</v>
      </c>
      <c r="W28" s="10">
        <v>0.31853996670187151</v>
      </c>
      <c r="X28" s="15">
        <v>8878418.803635085</v>
      </c>
      <c r="Y28" s="10">
        <v>0.3370969779556322</v>
      </c>
      <c r="Z28" s="9">
        <f t="shared" ref="Z28:Z43" si="1">B28+D28+F28+H28+J28+L28+N28+P28+R28+T28+V28+X28</f>
        <v>108422389.95763403</v>
      </c>
    </row>
    <row r="29" spans="1:26" ht="16" x14ac:dyDescent="0.2">
      <c r="A29" s="73" t="s">
        <v>19</v>
      </c>
      <c r="B29" s="74">
        <v>1391120.05</v>
      </c>
      <c r="C29" s="36">
        <v>5.1999999999999998E-2</v>
      </c>
      <c r="D29" s="74">
        <v>1532524.6</v>
      </c>
      <c r="E29" s="36">
        <v>4.6199999999999998E-2</v>
      </c>
      <c r="F29" s="74">
        <v>1593763.51</v>
      </c>
      <c r="G29" s="36">
        <v>4.2700000000000002E-2</v>
      </c>
      <c r="H29" s="74">
        <v>1419677.4799999997</v>
      </c>
      <c r="I29" s="36">
        <v>5.16E-2</v>
      </c>
      <c r="J29" s="74">
        <v>788575.53</v>
      </c>
      <c r="K29" s="36">
        <v>3.8179262399078422E-2</v>
      </c>
      <c r="L29" s="74">
        <v>1334730.3494914754</v>
      </c>
      <c r="M29" s="36">
        <v>5.7799999999999997E-2</v>
      </c>
      <c r="N29" s="74">
        <v>1347414.8421872326</v>
      </c>
      <c r="O29" s="36">
        <v>6.4199999999999993E-2</v>
      </c>
      <c r="P29" s="74">
        <v>1367927.1690930002</v>
      </c>
      <c r="Q29" s="36">
        <v>6.7199999999999996E-2</v>
      </c>
      <c r="R29" s="74">
        <v>1514770.5614711181</v>
      </c>
      <c r="S29" s="36">
        <v>7.4256329888362713E-2</v>
      </c>
      <c r="T29" s="74">
        <v>1355815.1706204433</v>
      </c>
      <c r="U29" s="36">
        <v>6.7400000000000002E-2</v>
      </c>
      <c r="V29" s="25">
        <v>1621466.4537509969</v>
      </c>
      <c r="W29" s="10">
        <v>6.2936691238375017E-2</v>
      </c>
      <c r="X29" s="25">
        <v>1273126.3579574379</v>
      </c>
      <c r="Y29" s="10">
        <v>4.8338229736065073E-2</v>
      </c>
      <c r="Z29" s="9">
        <f t="shared" si="1"/>
        <v>16540912.074571703</v>
      </c>
    </row>
    <row r="30" spans="1:26" ht="16" x14ac:dyDescent="0.2">
      <c r="A30" s="19" t="s">
        <v>6</v>
      </c>
      <c r="B30" s="20">
        <v>1108357.26</v>
      </c>
      <c r="C30" s="71">
        <v>4.1399999999999999E-2</v>
      </c>
      <c r="D30" s="20">
        <v>1000444.99</v>
      </c>
      <c r="E30" s="71">
        <v>3.0200000000000001E-2</v>
      </c>
      <c r="F30" s="20">
        <v>1079667.3999999999</v>
      </c>
      <c r="G30" s="71">
        <v>2.9000000000000001E-2</v>
      </c>
      <c r="H30" s="20">
        <v>779732.68</v>
      </c>
      <c r="I30" s="71">
        <v>2.8400000000000002E-2</v>
      </c>
      <c r="J30" s="20">
        <v>694208.01</v>
      </c>
      <c r="K30" s="71">
        <v>3.3599999999999998E-2</v>
      </c>
      <c r="L30" s="20">
        <v>850916.48976562498</v>
      </c>
      <c r="M30" s="71">
        <v>3.6799999999999999E-2</v>
      </c>
      <c r="N30" s="20">
        <v>880147.7403354795</v>
      </c>
      <c r="O30" s="71">
        <v>4.2000000000000003E-2</v>
      </c>
      <c r="P30" s="20">
        <v>838090.4927759479</v>
      </c>
      <c r="Q30" s="71">
        <v>4.1099999999999998E-2</v>
      </c>
      <c r="R30" s="20">
        <v>788089.21527862095</v>
      </c>
      <c r="S30" s="71">
        <v>3.8633317968865197E-2</v>
      </c>
      <c r="T30" s="20">
        <v>783272.39888028346</v>
      </c>
      <c r="U30" s="71">
        <v>3.9E-2</v>
      </c>
      <c r="V30" s="20">
        <v>919891.40096368827</v>
      </c>
      <c r="W30" s="10">
        <v>3.570528452275868E-2</v>
      </c>
      <c r="X30" s="20">
        <v>938353.77742089168</v>
      </c>
      <c r="Y30" s="10">
        <v>3.5627540175546278E-2</v>
      </c>
      <c r="Z30" s="9">
        <f t="shared" si="1"/>
        <v>10661171.855420537</v>
      </c>
    </row>
    <row r="31" spans="1:26" ht="16" x14ac:dyDescent="0.2">
      <c r="A31" s="77" t="s">
        <v>15</v>
      </c>
      <c r="B31" s="78">
        <v>575485.18000000005</v>
      </c>
      <c r="C31" s="36">
        <v>2.1499999999999998E-2</v>
      </c>
      <c r="D31" s="78">
        <v>723417.01</v>
      </c>
      <c r="E31" s="36">
        <v>2.18E-2</v>
      </c>
      <c r="F31" s="78">
        <v>748967.74</v>
      </c>
      <c r="G31" s="36">
        <v>2.01E-2</v>
      </c>
      <c r="H31" s="78">
        <v>631348.57999999996</v>
      </c>
      <c r="I31" s="36">
        <v>2.3E-2</v>
      </c>
      <c r="J31" s="78">
        <v>329720.23</v>
      </c>
      <c r="K31" s="36">
        <v>1.6E-2</v>
      </c>
      <c r="L31" s="78">
        <v>531121.14985570312</v>
      </c>
      <c r="M31" s="36">
        <v>2.3E-2</v>
      </c>
      <c r="N31" s="78">
        <v>844554.29513521935</v>
      </c>
      <c r="O31" s="36">
        <v>4.0300000000000002E-2</v>
      </c>
      <c r="P31" s="78">
        <v>524285.31028879993</v>
      </c>
      <c r="Q31" s="36">
        <v>2.5700000000000001E-2</v>
      </c>
      <c r="R31" s="78">
        <v>476261.10068972287</v>
      </c>
      <c r="S31" s="36">
        <v>2.3347035059530431E-2</v>
      </c>
      <c r="T31" s="78">
        <v>541945.38428887248</v>
      </c>
      <c r="U31" s="36">
        <v>2.7E-2</v>
      </c>
      <c r="V31" s="35">
        <v>777328.74857500684</v>
      </c>
      <c r="W31" s="10">
        <v>3.0171761695472307E-2</v>
      </c>
      <c r="X31" s="35">
        <v>753564.90662380913</v>
      </c>
      <c r="Y31" s="10">
        <v>2.861145191892718E-2</v>
      </c>
      <c r="Z31" s="9">
        <f t="shared" si="1"/>
        <v>7457999.6354571339</v>
      </c>
    </row>
    <row r="32" spans="1:26" ht="16" x14ac:dyDescent="0.2">
      <c r="A32" s="75" t="s">
        <v>16</v>
      </c>
      <c r="B32" s="76">
        <v>653389.89</v>
      </c>
      <c r="C32" s="36">
        <v>2.4400000000000002E-2</v>
      </c>
      <c r="D32" s="76">
        <v>616861.88</v>
      </c>
      <c r="E32" s="36">
        <v>1.8599999999999998E-2</v>
      </c>
      <c r="F32" s="76">
        <v>620921.53</v>
      </c>
      <c r="G32" s="36">
        <v>1.67E-2</v>
      </c>
      <c r="H32" s="76">
        <v>519305.42999999993</v>
      </c>
      <c r="I32" s="36">
        <v>1.89E-2</v>
      </c>
      <c r="J32" s="76">
        <v>609687.77</v>
      </c>
      <c r="K32" s="36">
        <v>2.9499999999999998E-2</v>
      </c>
      <c r="L32" s="76">
        <v>756895.66151170316</v>
      </c>
      <c r="M32" s="36">
        <v>3.2800000000000003E-2</v>
      </c>
      <c r="N32" s="76">
        <v>842662.19157787994</v>
      </c>
      <c r="O32" s="36">
        <v>4.02E-2</v>
      </c>
      <c r="P32" s="76">
        <v>718496.05086199997</v>
      </c>
      <c r="Q32" s="36">
        <v>3.5299999999999998E-2</v>
      </c>
      <c r="R32" s="76">
        <v>865708.08625135466</v>
      </c>
      <c r="S32" s="36">
        <v>4.2438311698685234E-2</v>
      </c>
      <c r="T32" s="76">
        <v>1192625.4842704704</v>
      </c>
      <c r="U32" s="36">
        <v>5.9299999999999999E-2</v>
      </c>
      <c r="V32" s="30">
        <v>2120925.1828940031</v>
      </c>
      <c r="W32" s="10">
        <v>8.2323018812199625E-2</v>
      </c>
      <c r="X32" s="30">
        <v>2386032.6232263874</v>
      </c>
      <c r="Y32" s="10">
        <v>9.0593201828218645E-2</v>
      </c>
      <c r="Z32" s="9">
        <f t="shared" si="1"/>
        <v>11903511.780593799</v>
      </c>
    </row>
    <row r="33" spans="1:26" ht="16" x14ac:dyDescent="0.2">
      <c r="A33" s="34" t="s">
        <v>8</v>
      </c>
      <c r="B33" s="35">
        <v>573729.5</v>
      </c>
      <c r="C33" s="36">
        <v>2.1399999999999999E-2</v>
      </c>
      <c r="D33" s="35">
        <v>804602.06</v>
      </c>
      <c r="E33" s="36">
        <v>2.4299999999999999E-2</v>
      </c>
      <c r="F33" s="35">
        <v>756266.4</v>
      </c>
      <c r="G33" s="36">
        <v>2.0299999999999999E-2</v>
      </c>
      <c r="H33" s="35">
        <v>620103.80999999994</v>
      </c>
      <c r="I33" s="36">
        <v>2.2599999999999999E-2</v>
      </c>
      <c r="J33" s="35">
        <v>439274.56</v>
      </c>
      <c r="K33" s="36">
        <v>2.1299999999999999E-2</v>
      </c>
      <c r="L33" s="35">
        <v>460749.44050781243</v>
      </c>
      <c r="M33" s="36">
        <v>1.9900000000000001E-2</v>
      </c>
      <c r="N33" s="35">
        <v>532953.52097722271</v>
      </c>
      <c r="O33" s="36">
        <v>2.5399999999999999E-2</v>
      </c>
      <c r="P33" s="35">
        <v>503274.02389705984</v>
      </c>
      <c r="Q33" s="36">
        <v>2.47E-2</v>
      </c>
      <c r="R33" s="35">
        <v>510664.94701809518</v>
      </c>
      <c r="S33" s="36">
        <v>2.5033563321544626E-2</v>
      </c>
      <c r="T33" s="35">
        <v>540754.29344262276</v>
      </c>
      <c r="U33" s="36">
        <v>2.69E-2</v>
      </c>
      <c r="V33" s="48">
        <v>779661.57511972298</v>
      </c>
      <c r="W33" s="10">
        <v>3.0262309596489834E-2</v>
      </c>
      <c r="X33" s="48">
        <v>801231.88737632812</v>
      </c>
      <c r="Y33" s="10">
        <v>3.0421278140840093E-2</v>
      </c>
      <c r="Z33" s="9">
        <f t="shared" si="1"/>
        <v>7323266.0183388637</v>
      </c>
    </row>
    <row r="34" spans="1:26" ht="16" x14ac:dyDescent="0.2">
      <c r="A34" s="14" t="s">
        <v>5</v>
      </c>
      <c r="B34" s="15">
        <v>223808.08</v>
      </c>
      <c r="C34" s="70">
        <v>8.3999999999999995E-3</v>
      </c>
      <c r="D34" s="15">
        <v>246003.92</v>
      </c>
      <c r="E34" s="70">
        <v>7.4000000000000003E-3</v>
      </c>
      <c r="F34" s="15">
        <v>259244.6</v>
      </c>
      <c r="G34" s="70">
        <v>7.0000000000000001E-3</v>
      </c>
      <c r="H34" s="15">
        <v>253199.09000000003</v>
      </c>
      <c r="I34" s="70">
        <v>9.1999999999999998E-3</v>
      </c>
      <c r="J34" s="15">
        <v>231950.03000000003</v>
      </c>
      <c r="K34" s="70">
        <v>1.12E-2</v>
      </c>
      <c r="L34" s="15">
        <v>239824.48013671878</v>
      </c>
      <c r="M34" s="70">
        <v>1.04E-2</v>
      </c>
      <c r="N34" s="15">
        <v>255023.77975664602</v>
      </c>
      <c r="O34" s="70">
        <v>1.2200000000000001E-2</v>
      </c>
      <c r="P34" s="15">
        <v>141935.66929579258</v>
      </c>
      <c r="Q34" s="70">
        <v>7.0000000000000001E-3</v>
      </c>
      <c r="R34" s="15">
        <v>234202.30666780638</v>
      </c>
      <c r="S34" s="70">
        <v>1.1480949119878781E-2</v>
      </c>
      <c r="T34" s="15">
        <v>312874.67894032801</v>
      </c>
      <c r="U34" s="70">
        <v>1.5599999999999999E-2</v>
      </c>
      <c r="V34" s="40">
        <v>493917.17944901687</v>
      </c>
      <c r="W34" s="10">
        <v>1.9171234130931664E-2</v>
      </c>
      <c r="X34" s="40">
        <v>638921.97957403283</v>
      </c>
      <c r="Y34" s="10">
        <v>2.4258674120627682E-2</v>
      </c>
      <c r="Z34" s="9">
        <f>B34+D34+F34+H34+J34+L34+N34+P34+R34+T34+V34+X34</f>
        <v>3530905.7938203411</v>
      </c>
    </row>
    <row r="35" spans="1:26" ht="16" x14ac:dyDescent="0.2">
      <c r="A35" s="24" t="s">
        <v>18</v>
      </c>
      <c r="B35" s="25">
        <v>227176.63</v>
      </c>
      <c r="C35" s="36">
        <v>8.5000000000000006E-3</v>
      </c>
      <c r="D35" s="25">
        <v>225290.77</v>
      </c>
      <c r="E35" s="36">
        <v>6.7999999999999996E-3</v>
      </c>
      <c r="F35" s="25">
        <v>221033.3</v>
      </c>
      <c r="G35" s="36">
        <v>5.8999999999999999E-3</v>
      </c>
      <c r="H35" s="25">
        <v>193429.84000000003</v>
      </c>
      <c r="I35" s="36">
        <v>7.0000000000000001E-3</v>
      </c>
      <c r="J35" s="25">
        <v>195706.64</v>
      </c>
      <c r="K35" s="36">
        <v>9.4999999999999998E-3</v>
      </c>
      <c r="L35" s="25">
        <v>228608.64999646874</v>
      </c>
      <c r="M35" s="36">
        <v>9.9000000000000008E-3</v>
      </c>
      <c r="N35" s="25">
        <v>286912.90406740498</v>
      </c>
      <c r="O35" s="36">
        <v>1.37E-2</v>
      </c>
      <c r="P35" s="25">
        <v>204407.68992969999</v>
      </c>
      <c r="Q35" s="36">
        <v>0.01</v>
      </c>
      <c r="R35" s="25">
        <v>198176.39899979986</v>
      </c>
      <c r="S35" s="36">
        <v>9.7149049727538669E-3</v>
      </c>
      <c r="T35" s="25">
        <v>208954.32637929954</v>
      </c>
      <c r="U35" s="36">
        <v>1.04E-2</v>
      </c>
      <c r="V35" s="48">
        <v>214996.4778510216</v>
      </c>
      <c r="W35" s="10">
        <v>8.3450181238999676E-3</v>
      </c>
      <c r="X35" s="48">
        <v>219715.9938544516</v>
      </c>
      <c r="Y35" s="10">
        <v>8.3422058786559224E-3</v>
      </c>
      <c r="Z35" s="9">
        <f t="shared" si="1"/>
        <v>2624409.6210781466</v>
      </c>
    </row>
    <row r="36" spans="1:26" ht="16" x14ac:dyDescent="0.2">
      <c r="A36" s="24" t="s">
        <v>33</v>
      </c>
      <c r="B36" s="25">
        <v>0</v>
      </c>
      <c r="C36" s="36">
        <v>0</v>
      </c>
      <c r="D36" s="25">
        <v>0</v>
      </c>
      <c r="E36" s="36">
        <v>0</v>
      </c>
      <c r="F36" s="25">
        <v>61943.69</v>
      </c>
      <c r="G36" s="36">
        <v>1.6999999999999999E-3</v>
      </c>
      <c r="H36" s="25">
        <v>340</v>
      </c>
      <c r="I36" s="36">
        <v>0</v>
      </c>
      <c r="J36" s="25">
        <v>2204.61</v>
      </c>
      <c r="K36" s="36">
        <v>1E-4</v>
      </c>
      <c r="L36" s="25">
        <v>380</v>
      </c>
      <c r="M36" s="36">
        <v>0</v>
      </c>
      <c r="N36" s="121">
        <v>62079.281203479986</v>
      </c>
      <c r="O36" s="122">
        <v>2.958893379221486E-3</v>
      </c>
      <c r="P36" s="121">
        <v>300</v>
      </c>
      <c r="Q36" s="122">
        <v>0</v>
      </c>
      <c r="R36" s="121">
        <v>1180.9324904010332</v>
      </c>
      <c r="S36" s="122">
        <v>5.7891085827506593E-5</v>
      </c>
      <c r="T36" s="121">
        <v>207.49018125207746</v>
      </c>
      <c r="U36" s="122">
        <v>0</v>
      </c>
      <c r="V36" s="53">
        <v>100</v>
      </c>
      <c r="W36" s="10">
        <v>3.8814673650991233E-6</v>
      </c>
      <c r="X36" s="53">
        <v>1080.6351381051315</v>
      </c>
      <c r="Y36" s="10">
        <v>4.1029697673054199E-5</v>
      </c>
      <c r="Z36" s="9">
        <f t="shared" si="1"/>
        <v>129816.63901323824</v>
      </c>
    </row>
    <row r="37" spans="1:26" ht="16" x14ac:dyDescent="0.2">
      <c r="A37" s="79" t="s">
        <v>7</v>
      </c>
      <c r="B37" s="80">
        <v>611296.4</v>
      </c>
      <c r="C37" s="36">
        <v>2.2800000000000001E-2</v>
      </c>
      <c r="D37" s="80">
        <v>537247.81000000006</v>
      </c>
      <c r="E37" s="36">
        <v>1.6199999999999999E-2</v>
      </c>
      <c r="F37" s="80">
        <v>540961.09</v>
      </c>
      <c r="G37" s="36">
        <v>1.4500000000000001E-2</v>
      </c>
      <c r="H37" s="80">
        <v>446413.37999999995</v>
      </c>
      <c r="I37" s="36">
        <v>1.6199999999999999E-2</v>
      </c>
      <c r="J37" s="80">
        <v>341930.22000000003</v>
      </c>
      <c r="K37" s="36">
        <v>1.66E-2</v>
      </c>
      <c r="L37" s="80">
        <v>399864.680234375</v>
      </c>
      <c r="M37" s="36">
        <v>1.7299999999999999E-2</v>
      </c>
      <c r="N37" s="80">
        <v>388087.63992764958</v>
      </c>
      <c r="O37" s="36">
        <v>1.8499999999999999E-2</v>
      </c>
      <c r="P37" s="80">
        <v>356642.79675317201</v>
      </c>
      <c r="Q37" s="36">
        <v>1.7500000000000002E-2</v>
      </c>
      <c r="R37" s="80">
        <v>439725.82844610739</v>
      </c>
      <c r="S37" s="36">
        <v>2.1556021095245133E-2</v>
      </c>
      <c r="T37" s="80">
        <v>439892.42111169087</v>
      </c>
      <c r="U37" s="36">
        <v>2.1899999999999999E-2</v>
      </c>
      <c r="V37" s="9">
        <v>470315.78183087951</v>
      </c>
      <c r="W37" s="10">
        <v>1.825515358467638E-2</v>
      </c>
      <c r="X37" s="9">
        <v>554036.90594467497</v>
      </c>
      <c r="Y37" s="10">
        <v>2.1035746431940342E-2</v>
      </c>
      <c r="Z37" s="9">
        <f t="shared" si="1"/>
        <v>5526414.9542485494</v>
      </c>
    </row>
    <row r="38" spans="1:26" ht="16" x14ac:dyDescent="0.2">
      <c r="A38" s="44" t="s">
        <v>14</v>
      </c>
      <c r="B38" s="53">
        <v>131300.18</v>
      </c>
      <c r="C38" s="36">
        <v>4.8999999999999998E-3</v>
      </c>
      <c r="D38" s="53">
        <v>139618.16</v>
      </c>
      <c r="E38" s="36">
        <v>4.1999999999999997E-3</v>
      </c>
      <c r="F38" s="53">
        <v>100000</v>
      </c>
      <c r="G38" s="36">
        <v>2.7000000000000001E-3</v>
      </c>
      <c r="H38" s="53">
        <v>83396.250000000015</v>
      </c>
      <c r="I38" s="36">
        <v>3.0000000000000001E-3</v>
      </c>
      <c r="J38" s="53">
        <v>87411.920000000013</v>
      </c>
      <c r="K38" s="36">
        <v>4.1999999999999997E-3</v>
      </c>
      <c r="L38" s="53">
        <v>81986.92</v>
      </c>
      <c r="M38" s="36">
        <v>3.5000000000000001E-3</v>
      </c>
      <c r="N38" s="53">
        <v>151453.01433217083</v>
      </c>
      <c r="O38" s="36">
        <v>7.1999999999999998E-3</v>
      </c>
      <c r="P38" s="53">
        <v>104615.71999999999</v>
      </c>
      <c r="Q38" s="36">
        <v>5.1000000000000004E-3</v>
      </c>
      <c r="R38" s="53">
        <v>68362.873549729062</v>
      </c>
      <c r="S38" s="36">
        <v>3.3512508227615811E-3</v>
      </c>
      <c r="T38" s="53">
        <v>74873.154153062074</v>
      </c>
      <c r="U38" s="36">
        <v>3.7000000000000002E-3</v>
      </c>
      <c r="V38" s="119">
        <v>80213.363976165478</v>
      </c>
      <c r="W38" s="10">
        <v>3.1134555451830396E-3</v>
      </c>
      <c r="X38" s="119">
        <v>89773.122318127425</v>
      </c>
      <c r="Y38" s="10">
        <v>3.4085177670028161E-3</v>
      </c>
      <c r="Z38" s="9">
        <f t="shared" si="1"/>
        <v>1193004.6783292547</v>
      </c>
    </row>
    <row r="39" spans="1:26" ht="16" x14ac:dyDescent="0.2">
      <c r="A39" s="44" t="s">
        <v>13</v>
      </c>
      <c r="B39" s="53">
        <v>441223.92</v>
      </c>
      <c r="C39" s="36">
        <v>1.6500000000000001E-2</v>
      </c>
      <c r="D39" s="53">
        <v>278507.71000000002</v>
      </c>
      <c r="E39" s="36">
        <v>8.3999999999999995E-3</v>
      </c>
      <c r="F39" s="53">
        <v>348531.56</v>
      </c>
      <c r="G39" s="36">
        <v>9.2999999999999992E-3</v>
      </c>
      <c r="H39" s="53">
        <v>265077.02</v>
      </c>
      <c r="I39" s="36">
        <v>9.5999999999999992E-3</v>
      </c>
      <c r="J39" s="53">
        <v>231880.29</v>
      </c>
      <c r="K39" s="36">
        <v>1.12E-2</v>
      </c>
      <c r="L39" s="53">
        <v>267879.66991197888</v>
      </c>
      <c r="M39" s="36">
        <v>1.1599999999999999E-2</v>
      </c>
      <c r="N39" s="53">
        <v>310832.96076534176</v>
      </c>
      <c r="O39" s="36">
        <v>1.4800000000000001E-2</v>
      </c>
      <c r="P39" s="53">
        <v>231320.38994210004</v>
      </c>
      <c r="Q39" s="36">
        <v>1.14E-2</v>
      </c>
      <c r="R39" s="53">
        <v>254102.19604987753</v>
      </c>
      <c r="S39" s="36">
        <v>1.245647161040163E-2</v>
      </c>
      <c r="T39" s="53">
        <v>289535.29927721812</v>
      </c>
      <c r="U39" s="36">
        <v>1.44E-2</v>
      </c>
      <c r="V39" s="119">
        <v>274683.49107481382</v>
      </c>
      <c r="W39" s="10">
        <v>1.0661750063383862E-2</v>
      </c>
      <c r="X39" s="120">
        <v>237997.25636707639</v>
      </c>
      <c r="Y39" s="10">
        <v>9.0363112686490457E-3</v>
      </c>
      <c r="Z39" s="9">
        <f t="shared" si="1"/>
        <v>3431571.763388406</v>
      </c>
    </row>
    <row r="40" spans="1:26" ht="16" x14ac:dyDescent="0.2">
      <c r="A40" s="44" t="s">
        <v>10</v>
      </c>
      <c r="B40" s="53">
        <v>56190.97</v>
      </c>
      <c r="C40" s="36">
        <v>2.0999999999999999E-3</v>
      </c>
      <c r="D40" s="53">
        <v>44279.65</v>
      </c>
      <c r="E40" s="36">
        <v>1.2999999999999999E-3</v>
      </c>
      <c r="F40" s="53">
        <v>26852.74</v>
      </c>
      <c r="G40" s="36">
        <v>6.9999999999999999E-4</v>
      </c>
      <c r="H40" s="53">
        <v>27230.210000000003</v>
      </c>
      <c r="I40" s="36">
        <v>1E-3</v>
      </c>
      <c r="J40" s="53">
        <v>21519.449999999997</v>
      </c>
      <c r="K40" s="36">
        <v>1E-3</v>
      </c>
      <c r="L40" s="53">
        <v>25315.1</v>
      </c>
      <c r="M40" s="36">
        <v>1.1000000000000001E-3</v>
      </c>
      <c r="N40" s="53">
        <v>82240.395927576334</v>
      </c>
      <c r="O40" s="36">
        <v>3.8999999999999998E-3</v>
      </c>
      <c r="P40" s="53">
        <v>32045.360000000004</v>
      </c>
      <c r="Q40" s="36">
        <v>1.6000000000000001E-3</v>
      </c>
      <c r="R40" s="53">
        <v>31665.285475471224</v>
      </c>
      <c r="S40" s="36">
        <v>1.5522798924691172E-3</v>
      </c>
      <c r="T40" s="53">
        <v>16220.876958269449</v>
      </c>
      <c r="U40" s="36">
        <v>8.0000000000000004E-4</v>
      </c>
      <c r="V40" s="53">
        <v>23248.573273560276</v>
      </c>
      <c r="W40" s="10">
        <v>9.0238578446439905E-4</v>
      </c>
      <c r="X40" s="53">
        <v>35379.712340207669</v>
      </c>
      <c r="Y40" s="10">
        <v>1.3433015917136706E-3</v>
      </c>
      <c r="Z40" s="9">
        <f t="shared" si="1"/>
        <v>422188.32397508493</v>
      </c>
    </row>
    <row r="41" spans="1:26" ht="16" x14ac:dyDescent="0.2">
      <c r="A41" s="44" t="s">
        <v>11</v>
      </c>
      <c r="B41" s="53">
        <v>124067.17</v>
      </c>
      <c r="C41" s="36">
        <v>4.5999999999999999E-3</v>
      </c>
      <c r="D41" s="53">
        <v>132552.45000000001</v>
      </c>
      <c r="E41" s="36">
        <v>4.0000000000000001E-3</v>
      </c>
      <c r="F41" s="53">
        <v>153767.54999999999</v>
      </c>
      <c r="G41" s="36">
        <v>4.1000000000000003E-3</v>
      </c>
      <c r="H41" s="53">
        <v>91073.26999999999</v>
      </c>
      <c r="I41" s="36">
        <v>3.3E-3</v>
      </c>
      <c r="J41" s="53">
        <v>96822.29</v>
      </c>
      <c r="K41" s="36">
        <v>4.7000000000000002E-3</v>
      </c>
      <c r="L41" s="53">
        <v>85023.349999999991</v>
      </c>
      <c r="M41" s="36">
        <v>3.7000000000000002E-3</v>
      </c>
      <c r="N41" s="53">
        <v>127367.67048665963</v>
      </c>
      <c r="O41" s="36">
        <v>1.9199999999999998E-2</v>
      </c>
      <c r="P41" s="53">
        <v>69246.888515278959</v>
      </c>
      <c r="Q41" s="36">
        <v>3.3999999999999998E-3</v>
      </c>
      <c r="R41" s="53">
        <v>78935.915445806662</v>
      </c>
      <c r="S41" s="36">
        <v>3.8695572296382295E-3</v>
      </c>
      <c r="T41" s="53">
        <v>36986.530988994775</v>
      </c>
      <c r="U41" s="36">
        <v>1.8E-3</v>
      </c>
      <c r="V41" s="53">
        <v>40963.635154710151</v>
      </c>
      <c r="W41" s="10">
        <v>1.5899901300883462E-3</v>
      </c>
      <c r="X41" s="53">
        <v>68012.059868004042</v>
      </c>
      <c r="Y41" s="10">
        <v>2.5822908733089782E-3</v>
      </c>
      <c r="Z41" s="9">
        <f t="shared" si="1"/>
        <v>1104818.7804594541</v>
      </c>
    </row>
    <row r="42" spans="1:26" ht="16" x14ac:dyDescent="0.2">
      <c r="A42" s="44" t="s">
        <v>12</v>
      </c>
      <c r="B42" s="53">
        <v>2391.5100000000002</v>
      </c>
      <c r="C42" s="36">
        <v>1E-4</v>
      </c>
      <c r="D42" s="53">
        <v>805834.39</v>
      </c>
      <c r="E42" s="36">
        <v>2.4299999999999999E-2</v>
      </c>
      <c r="F42" s="53">
        <v>7861.7</v>
      </c>
      <c r="G42" s="36">
        <v>2.0000000000000001E-4</v>
      </c>
      <c r="H42" s="53">
        <v>6919.78</v>
      </c>
      <c r="I42" s="36">
        <v>2.9999999999999997E-4</v>
      </c>
      <c r="J42" s="53">
        <v>5687.0199999999995</v>
      </c>
      <c r="K42" s="36">
        <v>2.9999999999999997E-4</v>
      </c>
      <c r="L42" s="53">
        <v>6325</v>
      </c>
      <c r="M42" s="36">
        <v>2.9999999999999997E-4</v>
      </c>
      <c r="N42" s="53">
        <v>66119.650178641066</v>
      </c>
      <c r="O42" s="36">
        <v>3.2000000000000002E-3</v>
      </c>
      <c r="P42" s="53">
        <v>3388.9787760363488</v>
      </c>
      <c r="Q42" s="36">
        <v>2.0000000000000001E-4</v>
      </c>
      <c r="R42" s="53">
        <v>5673.3505055539154</v>
      </c>
      <c r="S42" s="36">
        <v>2.7811616982018658E-4</v>
      </c>
      <c r="T42" s="53">
        <v>2779.321467585738</v>
      </c>
      <c r="U42" s="36">
        <v>1E-4</v>
      </c>
      <c r="V42" s="53">
        <v>7171.7973955896405</v>
      </c>
      <c r="W42" s="10">
        <v>2.7837097540084078E-4</v>
      </c>
      <c r="X42" s="53">
        <v>4278.3151405400022</v>
      </c>
      <c r="Y42" s="10">
        <v>1.6243963441185932E-4</v>
      </c>
      <c r="Z42" s="9">
        <f t="shared" si="1"/>
        <v>924430.81346394669</v>
      </c>
    </row>
    <row r="43" spans="1:26" ht="16" x14ac:dyDescent="0.2">
      <c r="A43" s="44" t="s">
        <v>17</v>
      </c>
      <c r="B43" s="53">
        <v>10861.05</v>
      </c>
      <c r="C43" s="36">
        <v>4.0000000000000002E-4</v>
      </c>
      <c r="D43" s="53">
        <v>0</v>
      </c>
      <c r="E43" s="36">
        <v>0</v>
      </c>
      <c r="F43" s="53">
        <v>0</v>
      </c>
      <c r="G43" s="36">
        <v>0</v>
      </c>
      <c r="H43" s="53">
        <v>0</v>
      </c>
      <c r="I43" s="36">
        <v>0</v>
      </c>
      <c r="J43" s="53">
        <v>0</v>
      </c>
      <c r="K43" s="36">
        <v>0</v>
      </c>
      <c r="L43" s="53">
        <v>0</v>
      </c>
      <c r="M43" s="36">
        <v>0</v>
      </c>
      <c r="N43" s="53">
        <v>0</v>
      </c>
      <c r="O43" s="36">
        <v>0</v>
      </c>
      <c r="P43" s="53">
        <v>0</v>
      </c>
      <c r="Q43" s="36">
        <v>0</v>
      </c>
      <c r="R43" s="53">
        <v>0</v>
      </c>
      <c r="S43" s="36">
        <v>0</v>
      </c>
      <c r="T43" s="53">
        <v>0</v>
      </c>
      <c r="U43" s="36">
        <v>0</v>
      </c>
      <c r="V43" s="53">
        <v>0</v>
      </c>
      <c r="W43" s="10">
        <v>0</v>
      </c>
      <c r="X43" s="53">
        <v>0</v>
      </c>
      <c r="Y43" s="10">
        <v>0</v>
      </c>
      <c r="Z43" s="9">
        <f t="shared" si="1"/>
        <v>10861.05</v>
      </c>
    </row>
    <row r="44" spans="1:26" ht="16" x14ac:dyDescent="0.2">
      <c r="A44" s="7" t="s">
        <v>20</v>
      </c>
      <c r="B44" s="55">
        <v>26765808.800000001</v>
      </c>
      <c r="C44" s="81">
        <v>1</v>
      </c>
      <c r="D44" s="55">
        <v>33156338.009999998</v>
      </c>
      <c r="E44" s="81">
        <v>0.9998999999999999</v>
      </c>
      <c r="F44" s="55">
        <v>37281167.310000002</v>
      </c>
      <c r="G44" s="81">
        <v>1</v>
      </c>
      <c r="H44" s="55">
        <v>27495899.739999998</v>
      </c>
      <c r="I44" s="81">
        <v>0.99990000000000001</v>
      </c>
      <c r="J44" s="55">
        <v>20654551.199999999</v>
      </c>
      <c r="K44" s="81">
        <v>1.0000097562536239</v>
      </c>
      <c r="L44" s="55">
        <v>23097882.33734937</v>
      </c>
      <c r="M44" s="81">
        <v>0.99990000000000012</v>
      </c>
      <c r="N44" s="55">
        <v>20980573.899494026</v>
      </c>
      <c r="O44" s="81">
        <v>1.0132588933792217</v>
      </c>
      <c r="P44" s="55">
        <v>20368860.380652588</v>
      </c>
      <c r="Q44" s="81">
        <v>1.0000000000000002</v>
      </c>
      <c r="R44" s="55">
        <v>20399211.269240353</v>
      </c>
      <c r="S44" s="81">
        <v>0.99999999999999989</v>
      </c>
      <c r="T44" s="55">
        <v>20102859.08289203</v>
      </c>
      <c r="U44" s="81">
        <v>0.99990000000000012</v>
      </c>
      <c r="V44" s="55">
        <v>25763452.476547163</v>
      </c>
      <c r="W44" s="10">
        <v>1</v>
      </c>
      <c r="X44" s="55">
        <v>26337877.181455001</v>
      </c>
      <c r="Y44" s="10">
        <v>1</v>
      </c>
      <c r="Z44" s="9">
        <f>B44+D44+F44+H44+J44+L44+N44+P44+R44+T44+V44+X44</f>
        <v>302404481.68763053</v>
      </c>
    </row>
  </sheetData>
  <mergeCells count="2">
    <mergeCell ref="A1:Z1"/>
    <mergeCell ref="A25:Z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869C-CDED-2646-AD5A-AE78F828167C}">
  <dimension ref="A1:Z45"/>
  <sheetViews>
    <sheetView topLeftCell="K1" workbookViewId="0">
      <selection activeCell="S37" sqref="S37"/>
    </sheetView>
  </sheetViews>
  <sheetFormatPr baseColWidth="10" defaultColWidth="8.83203125" defaultRowHeight="15" x14ac:dyDescent="0.2"/>
  <cols>
    <col min="1" max="1" width="35" bestFit="1" customWidth="1"/>
    <col min="2" max="2" width="15.5" bestFit="1" customWidth="1"/>
    <col min="3" max="3" width="8.83203125" customWidth="1"/>
    <col min="4" max="4" width="15.5" bestFit="1" customWidth="1"/>
    <col min="5" max="5" width="8.83203125" customWidth="1"/>
    <col min="6" max="6" width="15.5" bestFit="1" customWidth="1"/>
    <col min="7" max="7" width="8.83203125" customWidth="1"/>
    <col min="8" max="8" width="15.5" bestFit="1" customWidth="1"/>
    <col min="9" max="9" width="8.83203125" customWidth="1"/>
    <col min="10" max="10" width="15.5" bestFit="1" customWidth="1"/>
    <col min="11" max="11" width="8.83203125" customWidth="1"/>
    <col min="12" max="12" width="20.1640625" bestFit="1" customWidth="1"/>
    <col min="13" max="13" width="8.83203125" customWidth="1"/>
    <col min="14" max="14" width="13.6640625" bestFit="1" customWidth="1"/>
    <col min="15" max="15" width="8.83203125" customWidth="1"/>
    <col min="16" max="16" width="13.6640625" bestFit="1" customWidth="1"/>
    <col min="17" max="17" width="8.83203125" customWidth="1"/>
    <col min="18" max="18" width="13.6640625" bestFit="1" customWidth="1"/>
    <col min="19" max="19" width="8.83203125" customWidth="1"/>
    <col min="20" max="20" width="13.6640625" bestFit="1" customWidth="1"/>
    <col min="21" max="21" width="8.83203125" customWidth="1"/>
    <col min="22" max="22" width="13.6640625" bestFit="1" customWidth="1"/>
    <col min="23" max="23" width="8.83203125" customWidth="1"/>
    <col min="24" max="24" width="13.6640625" bestFit="1" customWidth="1"/>
    <col min="25" max="25" width="8.83203125" customWidth="1"/>
    <col min="26" max="26" width="22" bestFit="1" customWidth="1"/>
    <col min="257" max="257" width="35" bestFit="1" customWidth="1"/>
    <col min="258" max="258" width="15.5" bestFit="1" customWidth="1"/>
    <col min="260" max="260" width="15.5" bestFit="1" customWidth="1"/>
    <col min="262" max="262" width="15.5" bestFit="1" customWidth="1"/>
    <col min="264" max="264" width="15.5" bestFit="1" customWidth="1"/>
    <col min="266" max="266" width="15.5" bestFit="1" customWidth="1"/>
    <col min="268" max="268" width="20.1640625" bestFit="1" customWidth="1"/>
    <col min="270" max="270" width="13.6640625" bestFit="1" customWidth="1"/>
    <col min="272" max="272" width="13.6640625" bestFit="1" customWidth="1"/>
    <col min="274" max="274" width="13.6640625" bestFit="1" customWidth="1"/>
    <col min="276" max="276" width="13.6640625" bestFit="1" customWidth="1"/>
    <col min="278" max="278" width="13.6640625" bestFit="1" customWidth="1"/>
    <col min="280" max="280" width="13.6640625" bestFit="1" customWidth="1"/>
    <col min="282" max="282" width="22" bestFit="1" customWidth="1"/>
    <col min="513" max="513" width="35" bestFit="1" customWidth="1"/>
    <col min="514" max="514" width="15.5" bestFit="1" customWidth="1"/>
    <col min="516" max="516" width="15.5" bestFit="1" customWidth="1"/>
    <col min="518" max="518" width="15.5" bestFit="1" customWidth="1"/>
    <col min="520" max="520" width="15.5" bestFit="1" customWidth="1"/>
    <col min="522" max="522" width="15.5" bestFit="1" customWidth="1"/>
    <col min="524" max="524" width="20.1640625" bestFit="1" customWidth="1"/>
    <col min="526" max="526" width="13.6640625" bestFit="1" customWidth="1"/>
    <col min="528" max="528" width="13.6640625" bestFit="1" customWidth="1"/>
    <col min="530" max="530" width="13.6640625" bestFit="1" customWidth="1"/>
    <col min="532" max="532" width="13.6640625" bestFit="1" customWidth="1"/>
    <col min="534" max="534" width="13.6640625" bestFit="1" customWidth="1"/>
    <col min="536" max="536" width="13.6640625" bestFit="1" customWidth="1"/>
    <col min="538" max="538" width="22" bestFit="1" customWidth="1"/>
    <col min="769" max="769" width="35" bestFit="1" customWidth="1"/>
    <col min="770" max="770" width="15.5" bestFit="1" customWidth="1"/>
    <col min="772" max="772" width="15.5" bestFit="1" customWidth="1"/>
    <col min="774" max="774" width="15.5" bestFit="1" customWidth="1"/>
    <col min="776" max="776" width="15.5" bestFit="1" customWidth="1"/>
    <col min="778" max="778" width="15.5" bestFit="1" customWidth="1"/>
    <col min="780" max="780" width="20.1640625" bestFit="1" customWidth="1"/>
    <col min="782" max="782" width="13.6640625" bestFit="1" customWidth="1"/>
    <col min="784" max="784" width="13.6640625" bestFit="1" customWidth="1"/>
    <col min="786" max="786" width="13.6640625" bestFit="1" customWidth="1"/>
    <col min="788" max="788" width="13.6640625" bestFit="1" customWidth="1"/>
    <col min="790" max="790" width="13.6640625" bestFit="1" customWidth="1"/>
    <col min="792" max="792" width="13.6640625" bestFit="1" customWidth="1"/>
    <col min="794" max="794" width="22" bestFit="1" customWidth="1"/>
    <col min="1025" max="1025" width="35" bestFit="1" customWidth="1"/>
    <col min="1026" max="1026" width="15.5" bestFit="1" customWidth="1"/>
    <col min="1028" max="1028" width="15.5" bestFit="1" customWidth="1"/>
    <col min="1030" max="1030" width="15.5" bestFit="1" customWidth="1"/>
    <col min="1032" max="1032" width="15.5" bestFit="1" customWidth="1"/>
    <col min="1034" max="1034" width="15.5" bestFit="1" customWidth="1"/>
    <col min="1036" max="1036" width="20.1640625" bestFit="1" customWidth="1"/>
    <col min="1038" max="1038" width="13.6640625" bestFit="1" customWidth="1"/>
    <col min="1040" max="1040" width="13.6640625" bestFit="1" customWidth="1"/>
    <col min="1042" max="1042" width="13.6640625" bestFit="1" customWidth="1"/>
    <col min="1044" max="1044" width="13.6640625" bestFit="1" customWidth="1"/>
    <col min="1046" max="1046" width="13.6640625" bestFit="1" customWidth="1"/>
    <col min="1048" max="1048" width="13.6640625" bestFit="1" customWidth="1"/>
    <col min="1050" max="1050" width="22" bestFit="1" customWidth="1"/>
    <col min="1281" max="1281" width="35" bestFit="1" customWidth="1"/>
    <col min="1282" max="1282" width="15.5" bestFit="1" customWidth="1"/>
    <col min="1284" max="1284" width="15.5" bestFit="1" customWidth="1"/>
    <col min="1286" max="1286" width="15.5" bestFit="1" customWidth="1"/>
    <col min="1288" max="1288" width="15.5" bestFit="1" customWidth="1"/>
    <col min="1290" max="1290" width="15.5" bestFit="1" customWidth="1"/>
    <col min="1292" max="1292" width="20.1640625" bestFit="1" customWidth="1"/>
    <col min="1294" max="1294" width="13.6640625" bestFit="1" customWidth="1"/>
    <col min="1296" max="1296" width="13.6640625" bestFit="1" customWidth="1"/>
    <col min="1298" max="1298" width="13.6640625" bestFit="1" customWidth="1"/>
    <col min="1300" max="1300" width="13.6640625" bestFit="1" customWidth="1"/>
    <col min="1302" max="1302" width="13.6640625" bestFit="1" customWidth="1"/>
    <col min="1304" max="1304" width="13.6640625" bestFit="1" customWidth="1"/>
    <col min="1306" max="1306" width="22" bestFit="1" customWidth="1"/>
    <col min="1537" max="1537" width="35" bestFit="1" customWidth="1"/>
    <col min="1538" max="1538" width="15.5" bestFit="1" customWidth="1"/>
    <col min="1540" max="1540" width="15.5" bestFit="1" customWidth="1"/>
    <col min="1542" max="1542" width="15.5" bestFit="1" customWidth="1"/>
    <col min="1544" max="1544" width="15.5" bestFit="1" customWidth="1"/>
    <col min="1546" max="1546" width="15.5" bestFit="1" customWidth="1"/>
    <col min="1548" max="1548" width="20.1640625" bestFit="1" customWidth="1"/>
    <col min="1550" max="1550" width="13.6640625" bestFit="1" customWidth="1"/>
    <col min="1552" max="1552" width="13.6640625" bestFit="1" customWidth="1"/>
    <col min="1554" max="1554" width="13.6640625" bestFit="1" customWidth="1"/>
    <col min="1556" max="1556" width="13.6640625" bestFit="1" customWidth="1"/>
    <col min="1558" max="1558" width="13.6640625" bestFit="1" customWidth="1"/>
    <col min="1560" max="1560" width="13.6640625" bestFit="1" customWidth="1"/>
    <col min="1562" max="1562" width="22" bestFit="1" customWidth="1"/>
    <col min="1793" max="1793" width="35" bestFit="1" customWidth="1"/>
    <col min="1794" max="1794" width="15.5" bestFit="1" customWidth="1"/>
    <col min="1796" max="1796" width="15.5" bestFit="1" customWidth="1"/>
    <col min="1798" max="1798" width="15.5" bestFit="1" customWidth="1"/>
    <col min="1800" max="1800" width="15.5" bestFit="1" customWidth="1"/>
    <col min="1802" max="1802" width="15.5" bestFit="1" customWidth="1"/>
    <col min="1804" max="1804" width="20.1640625" bestFit="1" customWidth="1"/>
    <col min="1806" max="1806" width="13.6640625" bestFit="1" customWidth="1"/>
    <col min="1808" max="1808" width="13.6640625" bestFit="1" customWidth="1"/>
    <col min="1810" max="1810" width="13.6640625" bestFit="1" customWidth="1"/>
    <col min="1812" max="1812" width="13.6640625" bestFit="1" customWidth="1"/>
    <col min="1814" max="1814" width="13.6640625" bestFit="1" customWidth="1"/>
    <col min="1816" max="1816" width="13.6640625" bestFit="1" customWidth="1"/>
    <col min="1818" max="1818" width="22" bestFit="1" customWidth="1"/>
    <col min="2049" max="2049" width="35" bestFit="1" customWidth="1"/>
    <col min="2050" max="2050" width="15.5" bestFit="1" customWidth="1"/>
    <col min="2052" max="2052" width="15.5" bestFit="1" customWidth="1"/>
    <col min="2054" max="2054" width="15.5" bestFit="1" customWidth="1"/>
    <col min="2056" max="2056" width="15.5" bestFit="1" customWidth="1"/>
    <col min="2058" max="2058" width="15.5" bestFit="1" customWidth="1"/>
    <col min="2060" max="2060" width="20.1640625" bestFit="1" customWidth="1"/>
    <col min="2062" max="2062" width="13.6640625" bestFit="1" customWidth="1"/>
    <col min="2064" max="2064" width="13.6640625" bestFit="1" customWidth="1"/>
    <col min="2066" max="2066" width="13.6640625" bestFit="1" customWidth="1"/>
    <col min="2068" max="2068" width="13.6640625" bestFit="1" customWidth="1"/>
    <col min="2070" max="2070" width="13.6640625" bestFit="1" customWidth="1"/>
    <col min="2072" max="2072" width="13.6640625" bestFit="1" customWidth="1"/>
    <col min="2074" max="2074" width="22" bestFit="1" customWidth="1"/>
    <col min="2305" max="2305" width="35" bestFit="1" customWidth="1"/>
    <col min="2306" max="2306" width="15.5" bestFit="1" customWidth="1"/>
    <col min="2308" max="2308" width="15.5" bestFit="1" customWidth="1"/>
    <col min="2310" max="2310" width="15.5" bestFit="1" customWidth="1"/>
    <col min="2312" max="2312" width="15.5" bestFit="1" customWidth="1"/>
    <col min="2314" max="2314" width="15.5" bestFit="1" customWidth="1"/>
    <col min="2316" max="2316" width="20.1640625" bestFit="1" customWidth="1"/>
    <col min="2318" max="2318" width="13.6640625" bestFit="1" customWidth="1"/>
    <col min="2320" max="2320" width="13.6640625" bestFit="1" customWidth="1"/>
    <col min="2322" max="2322" width="13.6640625" bestFit="1" customWidth="1"/>
    <col min="2324" max="2324" width="13.6640625" bestFit="1" customWidth="1"/>
    <col min="2326" max="2326" width="13.6640625" bestFit="1" customWidth="1"/>
    <col min="2328" max="2328" width="13.6640625" bestFit="1" customWidth="1"/>
    <col min="2330" max="2330" width="22" bestFit="1" customWidth="1"/>
    <col min="2561" max="2561" width="35" bestFit="1" customWidth="1"/>
    <col min="2562" max="2562" width="15.5" bestFit="1" customWidth="1"/>
    <col min="2564" max="2564" width="15.5" bestFit="1" customWidth="1"/>
    <col min="2566" max="2566" width="15.5" bestFit="1" customWidth="1"/>
    <col min="2568" max="2568" width="15.5" bestFit="1" customWidth="1"/>
    <col min="2570" max="2570" width="15.5" bestFit="1" customWidth="1"/>
    <col min="2572" max="2572" width="20.1640625" bestFit="1" customWidth="1"/>
    <col min="2574" max="2574" width="13.6640625" bestFit="1" customWidth="1"/>
    <col min="2576" max="2576" width="13.6640625" bestFit="1" customWidth="1"/>
    <col min="2578" max="2578" width="13.6640625" bestFit="1" customWidth="1"/>
    <col min="2580" max="2580" width="13.6640625" bestFit="1" customWidth="1"/>
    <col min="2582" max="2582" width="13.6640625" bestFit="1" customWidth="1"/>
    <col min="2584" max="2584" width="13.6640625" bestFit="1" customWidth="1"/>
    <col min="2586" max="2586" width="22" bestFit="1" customWidth="1"/>
    <col min="2817" max="2817" width="35" bestFit="1" customWidth="1"/>
    <col min="2818" max="2818" width="15.5" bestFit="1" customWidth="1"/>
    <col min="2820" max="2820" width="15.5" bestFit="1" customWidth="1"/>
    <col min="2822" max="2822" width="15.5" bestFit="1" customWidth="1"/>
    <col min="2824" max="2824" width="15.5" bestFit="1" customWidth="1"/>
    <col min="2826" max="2826" width="15.5" bestFit="1" customWidth="1"/>
    <col min="2828" max="2828" width="20.1640625" bestFit="1" customWidth="1"/>
    <col min="2830" max="2830" width="13.6640625" bestFit="1" customWidth="1"/>
    <col min="2832" max="2832" width="13.6640625" bestFit="1" customWidth="1"/>
    <col min="2834" max="2834" width="13.6640625" bestFit="1" customWidth="1"/>
    <col min="2836" max="2836" width="13.6640625" bestFit="1" customWidth="1"/>
    <col min="2838" max="2838" width="13.6640625" bestFit="1" customWidth="1"/>
    <col min="2840" max="2840" width="13.6640625" bestFit="1" customWidth="1"/>
    <col min="2842" max="2842" width="22" bestFit="1" customWidth="1"/>
    <col min="3073" max="3073" width="35" bestFit="1" customWidth="1"/>
    <col min="3074" max="3074" width="15.5" bestFit="1" customWidth="1"/>
    <col min="3076" max="3076" width="15.5" bestFit="1" customWidth="1"/>
    <col min="3078" max="3078" width="15.5" bestFit="1" customWidth="1"/>
    <col min="3080" max="3080" width="15.5" bestFit="1" customWidth="1"/>
    <col min="3082" max="3082" width="15.5" bestFit="1" customWidth="1"/>
    <col min="3084" max="3084" width="20.1640625" bestFit="1" customWidth="1"/>
    <col min="3086" max="3086" width="13.6640625" bestFit="1" customWidth="1"/>
    <col min="3088" max="3088" width="13.6640625" bestFit="1" customWidth="1"/>
    <col min="3090" max="3090" width="13.6640625" bestFit="1" customWidth="1"/>
    <col min="3092" max="3092" width="13.6640625" bestFit="1" customWidth="1"/>
    <col min="3094" max="3094" width="13.6640625" bestFit="1" customWidth="1"/>
    <col min="3096" max="3096" width="13.6640625" bestFit="1" customWidth="1"/>
    <col min="3098" max="3098" width="22" bestFit="1" customWidth="1"/>
    <col min="3329" max="3329" width="35" bestFit="1" customWidth="1"/>
    <col min="3330" max="3330" width="15.5" bestFit="1" customWidth="1"/>
    <col min="3332" max="3332" width="15.5" bestFit="1" customWidth="1"/>
    <col min="3334" max="3334" width="15.5" bestFit="1" customWidth="1"/>
    <col min="3336" max="3336" width="15.5" bestFit="1" customWidth="1"/>
    <col min="3338" max="3338" width="15.5" bestFit="1" customWidth="1"/>
    <col min="3340" max="3340" width="20.1640625" bestFit="1" customWidth="1"/>
    <col min="3342" max="3342" width="13.6640625" bestFit="1" customWidth="1"/>
    <col min="3344" max="3344" width="13.6640625" bestFit="1" customWidth="1"/>
    <col min="3346" max="3346" width="13.6640625" bestFit="1" customWidth="1"/>
    <col min="3348" max="3348" width="13.6640625" bestFit="1" customWidth="1"/>
    <col min="3350" max="3350" width="13.6640625" bestFit="1" customWidth="1"/>
    <col min="3352" max="3352" width="13.6640625" bestFit="1" customWidth="1"/>
    <col min="3354" max="3354" width="22" bestFit="1" customWidth="1"/>
    <col min="3585" max="3585" width="35" bestFit="1" customWidth="1"/>
    <col min="3586" max="3586" width="15.5" bestFit="1" customWidth="1"/>
    <col min="3588" max="3588" width="15.5" bestFit="1" customWidth="1"/>
    <col min="3590" max="3590" width="15.5" bestFit="1" customWidth="1"/>
    <col min="3592" max="3592" width="15.5" bestFit="1" customWidth="1"/>
    <col min="3594" max="3594" width="15.5" bestFit="1" customWidth="1"/>
    <col min="3596" max="3596" width="20.1640625" bestFit="1" customWidth="1"/>
    <col min="3598" max="3598" width="13.6640625" bestFit="1" customWidth="1"/>
    <col min="3600" max="3600" width="13.6640625" bestFit="1" customWidth="1"/>
    <col min="3602" max="3602" width="13.6640625" bestFit="1" customWidth="1"/>
    <col min="3604" max="3604" width="13.6640625" bestFit="1" customWidth="1"/>
    <col min="3606" max="3606" width="13.6640625" bestFit="1" customWidth="1"/>
    <col min="3608" max="3608" width="13.6640625" bestFit="1" customWidth="1"/>
    <col min="3610" max="3610" width="22" bestFit="1" customWidth="1"/>
    <col min="3841" max="3841" width="35" bestFit="1" customWidth="1"/>
    <col min="3842" max="3842" width="15.5" bestFit="1" customWidth="1"/>
    <col min="3844" max="3844" width="15.5" bestFit="1" customWidth="1"/>
    <col min="3846" max="3846" width="15.5" bestFit="1" customWidth="1"/>
    <col min="3848" max="3848" width="15.5" bestFit="1" customWidth="1"/>
    <col min="3850" max="3850" width="15.5" bestFit="1" customWidth="1"/>
    <col min="3852" max="3852" width="20.1640625" bestFit="1" customWidth="1"/>
    <col min="3854" max="3854" width="13.6640625" bestFit="1" customWidth="1"/>
    <col min="3856" max="3856" width="13.6640625" bestFit="1" customWidth="1"/>
    <col min="3858" max="3858" width="13.6640625" bestFit="1" customWidth="1"/>
    <col min="3860" max="3860" width="13.6640625" bestFit="1" customWidth="1"/>
    <col min="3862" max="3862" width="13.6640625" bestFit="1" customWidth="1"/>
    <col min="3864" max="3864" width="13.6640625" bestFit="1" customWidth="1"/>
    <col min="3866" max="3866" width="22" bestFit="1" customWidth="1"/>
    <col min="4097" max="4097" width="35" bestFit="1" customWidth="1"/>
    <col min="4098" max="4098" width="15.5" bestFit="1" customWidth="1"/>
    <col min="4100" max="4100" width="15.5" bestFit="1" customWidth="1"/>
    <col min="4102" max="4102" width="15.5" bestFit="1" customWidth="1"/>
    <col min="4104" max="4104" width="15.5" bestFit="1" customWidth="1"/>
    <col min="4106" max="4106" width="15.5" bestFit="1" customWidth="1"/>
    <col min="4108" max="4108" width="20.1640625" bestFit="1" customWidth="1"/>
    <col min="4110" max="4110" width="13.6640625" bestFit="1" customWidth="1"/>
    <col min="4112" max="4112" width="13.6640625" bestFit="1" customWidth="1"/>
    <col min="4114" max="4114" width="13.6640625" bestFit="1" customWidth="1"/>
    <col min="4116" max="4116" width="13.6640625" bestFit="1" customWidth="1"/>
    <col min="4118" max="4118" width="13.6640625" bestFit="1" customWidth="1"/>
    <col min="4120" max="4120" width="13.6640625" bestFit="1" customWidth="1"/>
    <col min="4122" max="4122" width="22" bestFit="1" customWidth="1"/>
    <col min="4353" max="4353" width="35" bestFit="1" customWidth="1"/>
    <col min="4354" max="4354" width="15.5" bestFit="1" customWidth="1"/>
    <col min="4356" max="4356" width="15.5" bestFit="1" customWidth="1"/>
    <col min="4358" max="4358" width="15.5" bestFit="1" customWidth="1"/>
    <col min="4360" max="4360" width="15.5" bestFit="1" customWidth="1"/>
    <col min="4362" max="4362" width="15.5" bestFit="1" customWidth="1"/>
    <col min="4364" max="4364" width="20.1640625" bestFit="1" customWidth="1"/>
    <col min="4366" max="4366" width="13.6640625" bestFit="1" customWidth="1"/>
    <col min="4368" max="4368" width="13.6640625" bestFit="1" customWidth="1"/>
    <col min="4370" max="4370" width="13.6640625" bestFit="1" customWidth="1"/>
    <col min="4372" max="4372" width="13.6640625" bestFit="1" customWidth="1"/>
    <col min="4374" max="4374" width="13.6640625" bestFit="1" customWidth="1"/>
    <col min="4376" max="4376" width="13.6640625" bestFit="1" customWidth="1"/>
    <col min="4378" max="4378" width="22" bestFit="1" customWidth="1"/>
    <col min="4609" max="4609" width="35" bestFit="1" customWidth="1"/>
    <col min="4610" max="4610" width="15.5" bestFit="1" customWidth="1"/>
    <col min="4612" max="4612" width="15.5" bestFit="1" customWidth="1"/>
    <col min="4614" max="4614" width="15.5" bestFit="1" customWidth="1"/>
    <col min="4616" max="4616" width="15.5" bestFit="1" customWidth="1"/>
    <col min="4618" max="4618" width="15.5" bestFit="1" customWidth="1"/>
    <col min="4620" max="4620" width="20.1640625" bestFit="1" customWidth="1"/>
    <col min="4622" max="4622" width="13.6640625" bestFit="1" customWidth="1"/>
    <col min="4624" max="4624" width="13.6640625" bestFit="1" customWidth="1"/>
    <col min="4626" max="4626" width="13.6640625" bestFit="1" customWidth="1"/>
    <col min="4628" max="4628" width="13.6640625" bestFit="1" customWidth="1"/>
    <col min="4630" max="4630" width="13.6640625" bestFit="1" customWidth="1"/>
    <col min="4632" max="4632" width="13.6640625" bestFit="1" customWidth="1"/>
    <col min="4634" max="4634" width="22" bestFit="1" customWidth="1"/>
    <col min="4865" max="4865" width="35" bestFit="1" customWidth="1"/>
    <col min="4866" max="4866" width="15.5" bestFit="1" customWidth="1"/>
    <col min="4868" max="4868" width="15.5" bestFit="1" customWidth="1"/>
    <col min="4870" max="4870" width="15.5" bestFit="1" customWidth="1"/>
    <col min="4872" max="4872" width="15.5" bestFit="1" customWidth="1"/>
    <col min="4874" max="4874" width="15.5" bestFit="1" customWidth="1"/>
    <col min="4876" max="4876" width="20.1640625" bestFit="1" customWidth="1"/>
    <col min="4878" max="4878" width="13.6640625" bestFit="1" customWidth="1"/>
    <col min="4880" max="4880" width="13.6640625" bestFit="1" customWidth="1"/>
    <col min="4882" max="4882" width="13.6640625" bestFit="1" customWidth="1"/>
    <col min="4884" max="4884" width="13.6640625" bestFit="1" customWidth="1"/>
    <col min="4886" max="4886" width="13.6640625" bestFit="1" customWidth="1"/>
    <col min="4888" max="4888" width="13.6640625" bestFit="1" customWidth="1"/>
    <col min="4890" max="4890" width="22" bestFit="1" customWidth="1"/>
    <col min="5121" max="5121" width="35" bestFit="1" customWidth="1"/>
    <col min="5122" max="5122" width="15.5" bestFit="1" customWidth="1"/>
    <col min="5124" max="5124" width="15.5" bestFit="1" customWidth="1"/>
    <col min="5126" max="5126" width="15.5" bestFit="1" customWidth="1"/>
    <col min="5128" max="5128" width="15.5" bestFit="1" customWidth="1"/>
    <col min="5130" max="5130" width="15.5" bestFit="1" customWidth="1"/>
    <col min="5132" max="5132" width="20.1640625" bestFit="1" customWidth="1"/>
    <col min="5134" max="5134" width="13.6640625" bestFit="1" customWidth="1"/>
    <col min="5136" max="5136" width="13.6640625" bestFit="1" customWidth="1"/>
    <col min="5138" max="5138" width="13.6640625" bestFit="1" customWidth="1"/>
    <col min="5140" max="5140" width="13.6640625" bestFit="1" customWidth="1"/>
    <col min="5142" max="5142" width="13.6640625" bestFit="1" customWidth="1"/>
    <col min="5144" max="5144" width="13.6640625" bestFit="1" customWidth="1"/>
    <col min="5146" max="5146" width="22" bestFit="1" customWidth="1"/>
    <col min="5377" max="5377" width="35" bestFit="1" customWidth="1"/>
    <col min="5378" max="5378" width="15.5" bestFit="1" customWidth="1"/>
    <col min="5380" max="5380" width="15.5" bestFit="1" customWidth="1"/>
    <col min="5382" max="5382" width="15.5" bestFit="1" customWidth="1"/>
    <col min="5384" max="5384" width="15.5" bestFit="1" customWidth="1"/>
    <col min="5386" max="5386" width="15.5" bestFit="1" customWidth="1"/>
    <col min="5388" max="5388" width="20.1640625" bestFit="1" customWidth="1"/>
    <col min="5390" max="5390" width="13.6640625" bestFit="1" customWidth="1"/>
    <col min="5392" max="5392" width="13.6640625" bestFit="1" customWidth="1"/>
    <col min="5394" max="5394" width="13.6640625" bestFit="1" customWidth="1"/>
    <col min="5396" max="5396" width="13.6640625" bestFit="1" customWidth="1"/>
    <col min="5398" max="5398" width="13.6640625" bestFit="1" customWidth="1"/>
    <col min="5400" max="5400" width="13.6640625" bestFit="1" customWidth="1"/>
    <col min="5402" max="5402" width="22" bestFit="1" customWidth="1"/>
    <col min="5633" max="5633" width="35" bestFit="1" customWidth="1"/>
    <col min="5634" max="5634" width="15.5" bestFit="1" customWidth="1"/>
    <col min="5636" max="5636" width="15.5" bestFit="1" customWidth="1"/>
    <col min="5638" max="5638" width="15.5" bestFit="1" customWidth="1"/>
    <col min="5640" max="5640" width="15.5" bestFit="1" customWidth="1"/>
    <col min="5642" max="5642" width="15.5" bestFit="1" customWidth="1"/>
    <col min="5644" max="5644" width="20.1640625" bestFit="1" customWidth="1"/>
    <col min="5646" max="5646" width="13.6640625" bestFit="1" customWidth="1"/>
    <col min="5648" max="5648" width="13.6640625" bestFit="1" customWidth="1"/>
    <col min="5650" max="5650" width="13.6640625" bestFit="1" customWidth="1"/>
    <col min="5652" max="5652" width="13.6640625" bestFit="1" customWidth="1"/>
    <col min="5654" max="5654" width="13.6640625" bestFit="1" customWidth="1"/>
    <col min="5656" max="5656" width="13.6640625" bestFit="1" customWidth="1"/>
    <col min="5658" max="5658" width="22" bestFit="1" customWidth="1"/>
    <col min="5889" max="5889" width="35" bestFit="1" customWidth="1"/>
    <col min="5890" max="5890" width="15.5" bestFit="1" customWidth="1"/>
    <col min="5892" max="5892" width="15.5" bestFit="1" customWidth="1"/>
    <col min="5894" max="5894" width="15.5" bestFit="1" customWidth="1"/>
    <col min="5896" max="5896" width="15.5" bestFit="1" customWidth="1"/>
    <col min="5898" max="5898" width="15.5" bestFit="1" customWidth="1"/>
    <col min="5900" max="5900" width="20.1640625" bestFit="1" customWidth="1"/>
    <col min="5902" max="5902" width="13.6640625" bestFit="1" customWidth="1"/>
    <col min="5904" max="5904" width="13.6640625" bestFit="1" customWidth="1"/>
    <col min="5906" max="5906" width="13.6640625" bestFit="1" customWidth="1"/>
    <col min="5908" max="5908" width="13.6640625" bestFit="1" customWidth="1"/>
    <col min="5910" max="5910" width="13.6640625" bestFit="1" customWidth="1"/>
    <col min="5912" max="5912" width="13.6640625" bestFit="1" customWidth="1"/>
    <col min="5914" max="5914" width="22" bestFit="1" customWidth="1"/>
    <col min="6145" max="6145" width="35" bestFit="1" customWidth="1"/>
    <col min="6146" max="6146" width="15.5" bestFit="1" customWidth="1"/>
    <col min="6148" max="6148" width="15.5" bestFit="1" customWidth="1"/>
    <col min="6150" max="6150" width="15.5" bestFit="1" customWidth="1"/>
    <col min="6152" max="6152" width="15.5" bestFit="1" customWidth="1"/>
    <col min="6154" max="6154" width="15.5" bestFit="1" customWidth="1"/>
    <col min="6156" max="6156" width="20.1640625" bestFit="1" customWidth="1"/>
    <col min="6158" max="6158" width="13.6640625" bestFit="1" customWidth="1"/>
    <col min="6160" max="6160" width="13.6640625" bestFit="1" customWidth="1"/>
    <col min="6162" max="6162" width="13.6640625" bestFit="1" customWidth="1"/>
    <col min="6164" max="6164" width="13.6640625" bestFit="1" customWidth="1"/>
    <col min="6166" max="6166" width="13.6640625" bestFit="1" customWidth="1"/>
    <col min="6168" max="6168" width="13.6640625" bestFit="1" customWidth="1"/>
    <col min="6170" max="6170" width="22" bestFit="1" customWidth="1"/>
    <col min="6401" max="6401" width="35" bestFit="1" customWidth="1"/>
    <col min="6402" max="6402" width="15.5" bestFit="1" customWidth="1"/>
    <col min="6404" max="6404" width="15.5" bestFit="1" customWidth="1"/>
    <col min="6406" max="6406" width="15.5" bestFit="1" customWidth="1"/>
    <col min="6408" max="6408" width="15.5" bestFit="1" customWidth="1"/>
    <col min="6410" max="6410" width="15.5" bestFit="1" customWidth="1"/>
    <col min="6412" max="6412" width="20.1640625" bestFit="1" customWidth="1"/>
    <col min="6414" max="6414" width="13.6640625" bestFit="1" customWidth="1"/>
    <col min="6416" max="6416" width="13.6640625" bestFit="1" customWidth="1"/>
    <col min="6418" max="6418" width="13.6640625" bestFit="1" customWidth="1"/>
    <col min="6420" max="6420" width="13.6640625" bestFit="1" customWidth="1"/>
    <col min="6422" max="6422" width="13.6640625" bestFit="1" customWidth="1"/>
    <col min="6424" max="6424" width="13.6640625" bestFit="1" customWidth="1"/>
    <col min="6426" max="6426" width="22" bestFit="1" customWidth="1"/>
    <col min="6657" max="6657" width="35" bestFit="1" customWidth="1"/>
    <col min="6658" max="6658" width="15.5" bestFit="1" customWidth="1"/>
    <col min="6660" max="6660" width="15.5" bestFit="1" customWidth="1"/>
    <col min="6662" max="6662" width="15.5" bestFit="1" customWidth="1"/>
    <col min="6664" max="6664" width="15.5" bestFit="1" customWidth="1"/>
    <col min="6666" max="6666" width="15.5" bestFit="1" customWidth="1"/>
    <col min="6668" max="6668" width="20.1640625" bestFit="1" customWidth="1"/>
    <col min="6670" max="6670" width="13.6640625" bestFit="1" customWidth="1"/>
    <col min="6672" max="6672" width="13.6640625" bestFit="1" customWidth="1"/>
    <col min="6674" max="6674" width="13.6640625" bestFit="1" customWidth="1"/>
    <col min="6676" max="6676" width="13.6640625" bestFit="1" customWidth="1"/>
    <col min="6678" max="6678" width="13.6640625" bestFit="1" customWidth="1"/>
    <col min="6680" max="6680" width="13.6640625" bestFit="1" customWidth="1"/>
    <col min="6682" max="6682" width="22" bestFit="1" customWidth="1"/>
    <col min="6913" max="6913" width="35" bestFit="1" customWidth="1"/>
    <col min="6914" max="6914" width="15.5" bestFit="1" customWidth="1"/>
    <col min="6916" max="6916" width="15.5" bestFit="1" customWidth="1"/>
    <col min="6918" max="6918" width="15.5" bestFit="1" customWidth="1"/>
    <col min="6920" max="6920" width="15.5" bestFit="1" customWidth="1"/>
    <col min="6922" max="6922" width="15.5" bestFit="1" customWidth="1"/>
    <col min="6924" max="6924" width="20.1640625" bestFit="1" customWidth="1"/>
    <col min="6926" max="6926" width="13.6640625" bestFit="1" customWidth="1"/>
    <col min="6928" max="6928" width="13.6640625" bestFit="1" customWidth="1"/>
    <col min="6930" max="6930" width="13.6640625" bestFit="1" customWidth="1"/>
    <col min="6932" max="6932" width="13.6640625" bestFit="1" customWidth="1"/>
    <col min="6934" max="6934" width="13.6640625" bestFit="1" customWidth="1"/>
    <col min="6936" max="6936" width="13.6640625" bestFit="1" customWidth="1"/>
    <col min="6938" max="6938" width="22" bestFit="1" customWidth="1"/>
    <col min="7169" max="7169" width="35" bestFit="1" customWidth="1"/>
    <col min="7170" max="7170" width="15.5" bestFit="1" customWidth="1"/>
    <col min="7172" max="7172" width="15.5" bestFit="1" customWidth="1"/>
    <col min="7174" max="7174" width="15.5" bestFit="1" customWidth="1"/>
    <col min="7176" max="7176" width="15.5" bestFit="1" customWidth="1"/>
    <col min="7178" max="7178" width="15.5" bestFit="1" customWidth="1"/>
    <col min="7180" max="7180" width="20.1640625" bestFit="1" customWidth="1"/>
    <col min="7182" max="7182" width="13.6640625" bestFit="1" customWidth="1"/>
    <col min="7184" max="7184" width="13.6640625" bestFit="1" customWidth="1"/>
    <col min="7186" max="7186" width="13.6640625" bestFit="1" customWidth="1"/>
    <col min="7188" max="7188" width="13.6640625" bestFit="1" customWidth="1"/>
    <col min="7190" max="7190" width="13.6640625" bestFit="1" customWidth="1"/>
    <col min="7192" max="7192" width="13.6640625" bestFit="1" customWidth="1"/>
    <col min="7194" max="7194" width="22" bestFit="1" customWidth="1"/>
    <col min="7425" max="7425" width="35" bestFit="1" customWidth="1"/>
    <col min="7426" max="7426" width="15.5" bestFit="1" customWidth="1"/>
    <col min="7428" max="7428" width="15.5" bestFit="1" customWidth="1"/>
    <col min="7430" max="7430" width="15.5" bestFit="1" customWidth="1"/>
    <col min="7432" max="7432" width="15.5" bestFit="1" customWidth="1"/>
    <col min="7434" max="7434" width="15.5" bestFit="1" customWidth="1"/>
    <col min="7436" max="7436" width="20.1640625" bestFit="1" customWidth="1"/>
    <col min="7438" max="7438" width="13.6640625" bestFit="1" customWidth="1"/>
    <col min="7440" max="7440" width="13.6640625" bestFit="1" customWidth="1"/>
    <col min="7442" max="7442" width="13.6640625" bestFit="1" customWidth="1"/>
    <col min="7444" max="7444" width="13.6640625" bestFit="1" customWidth="1"/>
    <col min="7446" max="7446" width="13.6640625" bestFit="1" customWidth="1"/>
    <col min="7448" max="7448" width="13.6640625" bestFit="1" customWidth="1"/>
    <col min="7450" max="7450" width="22" bestFit="1" customWidth="1"/>
    <col min="7681" max="7681" width="35" bestFit="1" customWidth="1"/>
    <col min="7682" max="7682" width="15.5" bestFit="1" customWidth="1"/>
    <col min="7684" max="7684" width="15.5" bestFit="1" customWidth="1"/>
    <col min="7686" max="7686" width="15.5" bestFit="1" customWidth="1"/>
    <col min="7688" max="7688" width="15.5" bestFit="1" customWidth="1"/>
    <col min="7690" max="7690" width="15.5" bestFit="1" customWidth="1"/>
    <col min="7692" max="7692" width="20.1640625" bestFit="1" customWidth="1"/>
    <col min="7694" max="7694" width="13.6640625" bestFit="1" customWidth="1"/>
    <col min="7696" max="7696" width="13.6640625" bestFit="1" customWidth="1"/>
    <col min="7698" max="7698" width="13.6640625" bestFit="1" customWidth="1"/>
    <col min="7700" max="7700" width="13.6640625" bestFit="1" customWidth="1"/>
    <col min="7702" max="7702" width="13.6640625" bestFit="1" customWidth="1"/>
    <col min="7704" max="7704" width="13.6640625" bestFit="1" customWidth="1"/>
    <col min="7706" max="7706" width="22" bestFit="1" customWidth="1"/>
    <col min="7937" max="7937" width="35" bestFit="1" customWidth="1"/>
    <col min="7938" max="7938" width="15.5" bestFit="1" customWidth="1"/>
    <col min="7940" max="7940" width="15.5" bestFit="1" customWidth="1"/>
    <col min="7942" max="7942" width="15.5" bestFit="1" customWidth="1"/>
    <col min="7944" max="7944" width="15.5" bestFit="1" customWidth="1"/>
    <col min="7946" max="7946" width="15.5" bestFit="1" customWidth="1"/>
    <col min="7948" max="7948" width="20.1640625" bestFit="1" customWidth="1"/>
    <col min="7950" max="7950" width="13.6640625" bestFit="1" customWidth="1"/>
    <col min="7952" max="7952" width="13.6640625" bestFit="1" customWidth="1"/>
    <col min="7954" max="7954" width="13.6640625" bestFit="1" customWidth="1"/>
    <col min="7956" max="7956" width="13.6640625" bestFit="1" customWidth="1"/>
    <col min="7958" max="7958" width="13.6640625" bestFit="1" customWidth="1"/>
    <col min="7960" max="7960" width="13.6640625" bestFit="1" customWidth="1"/>
    <col min="7962" max="7962" width="22" bestFit="1" customWidth="1"/>
    <col min="8193" max="8193" width="35" bestFit="1" customWidth="1"/>
    <col min="8194" max="8194" width="15.5" bestFit="1" customWidth="1"/>
    <col min="8196" max="8196" width="15.5" bestFit="1" customWidth="1"/>
    <col min="8198" max="8198" width="15.5" bestFit="1" customWidth="1"/>
    <col min="8200" max="8200" width="15.5" bestFit="1" customWidth="1"/>
    <col min="8202" max="8202" width="15.5" bestFit="1" customWidth="1"/>
    <col min="8204" max="8204" width="20.1640625" bestFit="1" customWidth="1"/>
    <col min="8206" max="8206" width="13.6640625" bestFit="1" customWidth="1"/>
    <col min="8208" max="8208" width="13.6640625" bestFit="1" customWidth="1"/>
    <col min="8210" max="8210" width="13.6640625" bestFit="1" customWidth="1"/>
    <col min="8212" max="8212" width="13.6640625" bestFit="1" customWidth="1"/>
    <col min="8214" max="8214" width="13.6640625" bestFit="1" customWidth="1"/>
    <col min="8216" max="8216" width="13.6640625" bestFit="1" customWidth="1"/>
    <col min="8218" max="8218" width="22" bestFit="1" customWidth="1"/>
    <col min="8449" max="8449" width="35" bestFit="1" customWidth="1"/>
    <col min="8450" max="8450" width="15.5" bestFit="1" customWidth="1"/>
    <col min="8452" max="8452" width="15.5" bestFit="1" customWidth="1"/>
    <col min="8454" max="8454" width="15.5" bestFit="1" customWidth="1"/>
    <col min="8456" max="8456" width="15.5" bestFit="1" customWidth="1"/>
    <col min="8458" max="8458" width="15.5" bestFit="1" customWidth="1"/>
    <col min="8460" max="8460" width="20.1640625" bestFit="1" customWidth="1"/>
    <col min="8462" max="8462" width="13.6640625" bestFit="1" customWidth="1"/>
    <col min="8464" max="8464" width="13.6640625" bestFit="1" customWidth="1"/>
    <col min="8466" max="8466" width="13.6640625" bestFit="1" customWidth="1"/>
    <col min="8468" max="8468" width="13.6640625" bestFit="1" customWidth="1"/>
    <col min="8470" max="8470" width="13.6640625" bestFit="1" customWidth="1"/>
    <col min="8472" max="8472" width="13.6640625" bestFit="1" customWidth="1"/>
    <col min="8474" max="8474" width="22" bestFit="1" customWidth="1"/>
    <col min="8705" max="8705" width="35" bestFit="1" customWidth="1"/>
    <col min="8706" max="8706" width="15.5" bestFit="1" customWidth="1"/>
    <col min="8708" max="8708" width="15.5" bestFit="1" customWidth="1"/>
    <col min="8710" max="8710" width="15.5" bestFit="1" customWidth="1"/>
    <col min="8712" max="8712" width="15.5" bestFit="1" customWidth="1"/>
    <col min="8714" max="8714" width="15.5" bestFit="1" customWidth="1"/>
    <col min="8716" max="8716" width="20.1640625" bestFit="1" customWidth="1"/>
    <col min="8718" max="8718" width="13.6640625" bestFit="1" customWidth="1"/>
    <col min="8720" max="8720" width="13.6640625" bestFit="1" customWidth="1"/>
    <col min="8722" max="8722" width="13.6640625" bestFit="1" customWidth="1"/>
    <col min="8724" max="8724" width="13.6640625" bestFit="1" customWidth="1"/>
    <col min="8726" max="8726" width="13.6640625" bestFit="1" customWidth="1"/>
    <col min="8728" max="8728" width="13.6640625" bestFit="1" customWidth="1"/>
    <col min="8730" max="8730" width="22" bestFit="1" customWidth="1"/>
    <col min="8961" max="8961" width="35" bestFit="1" customWidth="1"/>
    <col min="8962" max="8962" width="15.5" bestFit="1" customWidth="1"/>
    <col min="8964" max="8964" width="15.5" bestFit="1" customWidth="1"/>
    <col min="8966" max="8966" width="15.5" bestFit="1" customWidth="1"/>
    <col min="8968" max="8968" width="15.5" bestFit="1" customWidth="1"/>
    <col min="8970" max="8970" width="15.5" bestFit="1" customWidth="1"/>
    <col min="8972" max="8972" width="20.1640625" bestFit="1" customWidth="1"/>
    <col min="8974" max="8974" width="13.6640625" bestFit="1" customWidth="1"/>
    <col min="8976" max="8976" width="13.6640625" bestFit="1" customWidth="1"/>
    <col min="8978" max="8978" width="13.6640625" bestFit="1" customWidth="1"/>
    <col min="8980" max="8980" width="13.6640625" bestFit="1" customWidth="1"/>
    <col min="8982" max="8982" width="13.6640625" bestFit="1" customWidth="1"/>
    <col min="8984" max="8984" width="13.6640625" bestFit="1" customWidth="1"/>
    <col min="8986" max="8986" width="22" bestFit="1" customWidth="1"/>
    <col min="9217" max="9217" width="35" bestFit="1" customWidth="1"/>
    <col min="9218" max="9218" width="15.5" bestFit="1" customWidth="1"/>
    <col min="9220" max="9220" width="15.5" bestFit="1" customWidth="1"/>
    <col min="9222" max="9222" width="15.5" bestFit="1" customWidth="1"/>
    <col min="9224" max="9224" width="15.5" bestFit="1" customWidth="1"/>
    <col min="9226" max="9226" width="15.5" bestFit="1" customWidth="1"/>
    <col min="9228" max="9228" width="20.1640625" bestFit="1" customWidth="1"/>
    <col min="9230" max="9230" width="13.6640625" bestFit="1" customWidth="1"/>
    <col min="9232" max="9232" width="13.6640625" bestFit="1" customWidth="1"/>
    <col min="9234" max="9234" width="13.6640625" bestFit="1" customWidth="1"/>
    <col min="9236" max="9236" width="13.6640625" bestFit="1" customWidth="1"/>
    <col min="9238" max="9238" width="13.6640625" bestFit="1" customWidth="1"/>
    <col min="9240" max="9240" width="13.6640625" bestFit="1" customWidth="1"/>
    <col min="9242" max="9242" width="22" bestFit="1" customWidth="1"/>
    <col min="9473" max="9473" width="35" bestFit="1" customWidth="1"/>
    <col min="9474" max="9474" width="15.5" bestFit="1" customWidth="1"/>
    <col min="9476" max="9476" width="15.5" bestFit="1" customWidth="1"/>
    <col min="9478" max="9478" width="15.5" bestFit="1" customWidth="1"/>
    <col min="9480" max="9480" width="15.5" bestFit="1" customWidth="1"/>
    <col min="9482" max="9482" width="15.5" bestFit="1" customWidth="1"/>
    <col min="9484" max="9484" width="20.1640625" bestFit="1" customWidth="1"/>
    <col min="9486" max="9486" width="13.6640625" bestFit="1" customWidth="1"/>
    <col min="9488" max="9488" width="13.6640625" bestFit="1" customWidth="1"/>
    <col min="9490" max="9490" width="13.6640625" bestFit="1" customWidth="1"/>
    <col min="9492" max="9492" width="13.6640625" bestFit="1" customWidth="1"/>
    <col min="9494" max="9494" width="13.6640625" bestFit="1" customWidth="1"/>
    <col min="9496" max="9496" width="13.6640625" bestFit="1" customWidth="1"/>
    <col min="9498" max="9498" width="22" bestFit="1" customWidth="1"/>
    <col min="9729" max="9729" width="35" bestFit="1" customWidth="1"/>
    <col min="9730" max="9730" width="15.5" bestFit="1" customWidth="1"/>
    <col min="9732" max="9732" width="15.5" bestFit="1" customWidth="1"/>
    <col min="9734" max="9734" width="15.5" bestFit="1" customWidth="1"/>
    <col min="9736" max="9736" width="15.5" bestFit="1" customWidth="1"/>
    <col min="9738" max="9738" width="15.5" bestFit="1" customWidth="1"/>
    <col min="9740" max="9740" width="20.1640625" bestFit="1" customWidth="1"/>
    <col min="9742" max="9742" width="13.6640625" bestFit="1" customWidth="1"/>
    <col min="9744" max="9744" width="13.6640625" bestFit="1" customWidth="1"/>
    <col min="9746" max="9746" width="13.6640625" bestFit="1" customWidth="1"/>
    <col min="9748" max="9748" width="13.6640625" bestFit="1" customWidth="1"/>
    <col min="9750" max="9750" width="13.6640625" bestFit="1" customWidth="1"/>
    <col min="9752" max="9752" width="13.6640625" bestFit="1" customWidth="1"/>
    <col min="9754" max="9754" width="22" bestFit="1" customWidth="1"/>
    <col min="9985" max="9985" width="35" bestFit="1" customWidth="1"/>
    <col min="9986" max="9986" width="15.5" bestFit="1" customWidth="1"/>
    <col min="9988" max="9988" width="15.5" bestFit="1" customWidth="1"/>
    <col min="9990" max="9990" width="15.5" bestFit="1" customWidth="1"/>
    <col min="9992" max="9992" width="15.5" bestFit="1" customWidth="1"/>
    <col min="9994" max="9994" width="15.5" bestFit="1" customWidth="1"/>
    <col min="9996" max="9996" width="20.1640625" bestFit="1" customWidth="1"/>
    <col min="9998" max="9998" width="13.6640625" bestFit="1" customWidth="1"/>
    <col min="10000" max="10000" width="13.6640625" bestFit="1" customWidth="1"/>
    <col min="10002" max="10002" width="13.6640625" bestFit="1" customWidth="1"/>
    <col min="10004" max="10004" width="13.6640625" bestFit="1" customWidth="1"/>
    <col min="10006" max="10006" width="13.6640625" bestFit="1" customWidth="1"/>
    <col min="10008" max="10008" width="13.6640625" bestFit="1" customWidth="1"/>
    <col min="10010" max="10010" width="22" bestFit="1" customWidth="1"/>
    <col min="10241" max="10241" width="35" bestFit="1" customWidth="1"/>
    <col min="10242" max="10242" width="15.5" bestFit="1" customWidth="1"/>
    <col min="10244" max="10244" width="15.5" bestFit="1" customWidth="1"/>
    <col min="10246" max="10246" width="15.5" bestFit="1" customWidth="1"/>
    <col min="10248" max="10248" width="15.5" bestFit="1" customWidth="1"/>
    <col min="10250" max="10250" width="15.5" bestFit="1" customWidth="1"/>
    <col min="10252" max="10252" width="20.1640625" bestFit="1" customWidth="1"/>
    <col min="10254" max="10254" width="13.6640625" bestFit="1" customWidth="1"/>
    <col min="10256" max="10256" width="13.6640625" bestFit="1" customWidth="1"/>
    <col min="10258" max="10258" width="13.6640625" bestFit="1" customWidth="1"/>
    <col min="10260" max="10260" width="13.6640625" bestFit="1" customWidth="1"/>
    <col min="10262" max="10262" width="13.6640625" bestFit="1" customWidth="1"/>
    <col min="10264" max="10264" width="13.6640625" bestFit="1" customWidth="1"/>
    <col min="10266" max="10266" width="22" bestFit="1" customWidth="1"/>
    <col min="10497" max="10497" width="35" bestFit="1" customWidth="1"/>
    <col min="10498" max="10498" width="15.5" bestFit="1" customWidth="1"/>
    <col min="10500" max="10500" width="15.5" bestFit="1" customWidth="1"/>
    <col min="10502" max="10502" width="15.5" bestFit="1" customWidth="1"/>
    <col min="10504" max="10504" width="15.5" bestFit="1" customWidth="1"/>
    <col min="10506" max="10506" width="15.5" bestFit="1" customWidth="1"/>
    <col min="10508" max="10508" width="20.1640625" bestFit="1" customWidth="1"/>
    <col min="10510" max="10510" width="13.6640625" bestFit="1" customWidth="1"/>
    <col min="10512" max="10512" width="13.6640625" bestFit="1" customWidth="1"/>
    <col min="10514" max="10514" width="13.6640625" bestFit="1" customWidth="1"/>
    <col min="10516" max="10516" width="13.6640625" bestFit="1" customWidth="1"/>
    <col min="10518" max="10518" width="13.6640625" bestFit="1" customWidth="1"/>
    <col min="10520" max="10520" width="13.6640625" bestFit="1" customWidth="1"/>
    <col min="10522" max="10522" width="22" bestFit="1" customWidth="1"/>
    <col min="10753" max="10753" width="35" bestFit="1" customWidth="1"/>
    <col min="10754" max="10754" width="15.5" bestFit="1" customWidth="1"/>
    <col min="10756" max="10756" width="15.5" bestFit="1" customWidth="1"/>
    <col min="10758" max="10758" width="15.5" bestFit="1" customWidth="1"/>
    <col min="10760" max="10760" width="15.5" bestFit="1" customWidth="1"/>
    <col min="10762" max="10762" width="15.5" bestFit="1" customWidth="1"/>
    <col min="10764" max="10764" width="20.1640625" bestFit="1" customWidth="1"/>
    <col min="10766" max="10766" width="13.6640625" bestFit="1" customWidth="1"/>
    <col min="10768" max="10768" width="13.6640625" bestFit="1" customWidth="1"/>
    <col min="10770" max="10770" width="13.6640625" bestFit="1" customWidth="1"/>
    <col min="10772" max="10772" width="13.6640625" bestFit="1" customWidth="1"/>
    <col min="10774" max="10774" width="13.6640625" bestFit="1" customWidth="1"/>
    <col min="10776" max="10776" width="13.6640625" bestFit="1" customWidth="1"/>
    <col min="10778" max="10778" width="22" bestFit="1" customWidth="1"/>
    <col min="11009" max="11009" width="35" bestFit="1" customWidth="1"/>
    <col min="11010" max="11010" width="15.5" bestFit="1" customWidth="1"/>
    <col min="11012" max="11012" width="15.5" bestFit="1" customWidth="1"/>
    <col min="11014" max="11014" width="15.5" bestFit="1" customWidth="1"/>
    <col min="11016" max="11016" width="15.5" bestFit="1" customWidth="1"/>
    <col min="11018" max="11018" width="15.5" bestFit="1" customWidth="1"/>
    <col min="11020" max="11020" width="20.1640625" bestFit="1" customWidth="1"/>
    <col min="11022" max="11022" width="13.6640625" bestFit="1" customWidth="1"/>
    <col min="11024" max="11024" width="13.6640625" bestFit="1" customWidth="1"/>
    <col min="11026" max="11026" width="13.6640625" bestFit="1" customWidth="1"/>
    <col min="11028" max="11028" width="13.6640625" bestFit="1" customWidth="1"/>
    <col min="11030" max="11030" width="13.6640625" bestFit="1" customWidth="1"/>
    <col min="11032" max="11032" width="13.6640625" bestFit="1" customWidth="1"/>
    <col min="11034" max="11034" width="22" bestFit="1" customWidth="1"/>
    <col min="11265" max="11265" width="35" bestFit="1" customWidth="1"/>
    <col min="11266" max="11266" width="15.5" bestFit="1" customWidth="1"/>
    <col min="11268" max="11268" width="15.5" bestFit="1" customWidth="1"/>
    <col min="11270" max="11270" width="15.5" bestFit="1" customWidth="1"/>
    <col min="11272" max="11272" width="15.5" bestFit="1" customWidth="1"/>
    <col min="11274" max="11274" width="15.5" bestFit="1" customWidth="1"/>
    <col min="11276" max="11276" width="20.1640625" bestFit="1" customWidth="1"/>
    <col min="11278" max="11278" width="13.6640625" bestFit="1" customWidth="1"/>
    <col min="11280" max="11280" width="13.6640625" bestFit="1" customWidth="1"/>
    <col min="11282" max="11282" width="13.6640625" bestFit="1" customWidth="1"/>
    <col min="11284" max="11284" width="13.6640625" bestFit="1" customWidth="1"/>
    <col min="11286" max="11286" width="13.6640625" bestFit="1" customWidth="1"/>
    <col min="11288" max="11288" width="13.6640625" bestFit="1" customWidth="1"/>
    <col min="11290" max="11290" width="22" bestFit="1" customWidth="1"/>
    <col min="11521" max="11521" width="35" bestFit="1" customWidth="1"/>
    <col min="11522" max="11522" width="15.5" bestFit="1" customWidth="1"/>
    <col min="11524" max="11524" width="15.5" bestFit="1" customWidth="1"/>
    <col min="11526" max="11526" width="15.5" bestFit="1" customWidth="1"/>
    <col min="11528" max="11528" width="15.5" bestFit="1" customWidth="1"/>
    <col min="11530" max="11530" width="15.5" bestFit="1" customWidth="1"/>
    <col min="11532" max="11532" width="20.1640625" bestFit="1" customWidth="1"/>
    <col min="11534" max="11534" width="13.6640625" bestFit="1" customWidth="1"/>
    <col min="11536" max="11536" width="13.6640625" bestFit="1" customWidth="1"/>
    <col min="11538" max="11538" width="13.6640625" bestFit="1" customWidth="1"/>
    <col min="11540" max="11540" width="13.6640625" bestFit="1" customWidth="1"/>
    <col min="11542" max="11542" width="13.6640625" bestFit="1" customWidth="1"/>
    <col min="11544" max="11544" width="13.6640625" bestFit="1" customWidth="1"/>
    <col min="11546" max="11546" width="22" bestFit="1" customWidth="1"/>
    <col min="11777" max="11777" width="35" bestFit="1" customWidth="1"/>
    <col min="11778" max="11778" width="15.5" bestFit="1" customWidth="1"/>
    <col min="11780" max="11780" width="15.5" bestFit="1" customWidth="1"/>
    <col min="11782" max="11782" width="15.5" bestFit="1" customWidth="1"/>
    <col min="11784" max="11784" width="15.5" bestFit="1" customWidth="1"/>
    <col min="11786" max="11786" width="15.5" bestFit="1" customWidth="1"/>
    <col min="11788" max="11788" width="20.1640625" bestFit="1" customWidth="1"/>
    <col min="11790" max="11790" width="13.6640625" bestFit="1" customWidth="1"/>
    <col min="11792" max="11792" width="13.6640625" bestFit="1" customWidth="1"/>
    <col min="11794" max="11794" width="13.6640625" bestFit="1" customWidth="1"/>
    <col min="11796" max="11796" width="13.6640625" bestFit="1" customWidth="1"/>
    <col min="11798" max="11798" width="13.6640625" bestFit="1" customWidth="1"/>
    <col min="11800" max="11800" width="13.6640625" bestFit="1" customWidth="1"/>
    <col min="11802" max="11802" width="22" bestFit="1" customWidth="1"/>
    <col min="12033" max="12033" width="35" bestFit="1" customWidth="1"/>
    <col min="12034" max="12034" width="15.5" bestFit="1" customWidth="1"/>
    <col min="12036" max="12036" width="15.5" bestFit="1" customWidth="1"/>
    <col min="12038" max="12038" width="15.5" bestFit="1" customWidth="1"/>
    <col min="12040" max="12040" width="15.5" bestFit="1" customWidth="1"/>
    <col min="12042" max="12042" width="15.5" bestFit="1" customWidth="1"/>
    <col min="12044" max="12044" width="20.1640625" bestFit="1" customWidth="1"/>
    <col min="12046" max="12046" width="13.6640625" bestFit="1" customWidth="1"/>
    <col min="12048" max="12048" width="13.6640625" bestFit="1" customWidth="1"/>
    <col min="12050" max="12050" width="13.6640625" bestFit="1" customWidth="1"/>
    <col min="12052" max="12052" width="13.6640625" bestFit="1" customWidth="1"/>
    <col min="12054" max="12054" width="13.6640625" bestFit="1" customWidth="1"/>
    <col min="12056" max="12056" width="13.6640625" bestFit="1" customWidth="1"/>
    <col min="12058" max="12058" width="22" bestFit="1" customWidth="1"/>
    <col min="12289" max="12289" width="35" bestFit="1" customWidth="1"/>
    <col min="12290" max="12290" width="15.5" bestFit="1" customWidth="1"/>
    <col min="12292" max="12292" width="15.5" bestFit="1" customWidth="1"/>
    <col min="12294" max="12294" width="15.5" bestFit="1" customWidth="1"/>
    <col min="12296" max="12296" width="15.5" bestFit="1" customWidth="1"/>
    <col min="12298" max="12298" width="15.5" bestFit="1" customWidth="1"/>
    <col min="12300" max="12300" width="20.1640625" bestFit="1" customWidth="1"/>
    <col min="12302" max="12302" width="13.6640625" bestFit="1" customWidth="1"/>
    <col min="12304" max="12304" width="13.6640625" bestFit="1" customWidth="1"/>
    <col min="12306" max="12306" width="13.6640625" bestFit="1" customWidth="1"/>
    <col min="12308" max="12308" width="13.6640625" bestFit="1" customWidth="1"/>
    <col min="12310" max="12310" width="13.6640625" bestFit="1" customWidth="1"/>
    <col min="12312" max="12312" width="13.6640625" bestFit="1" customWidth="1"/>
    <col min="12314" max="12314" width="22" bestFit="1" customWidth="1"/>
    <col min="12545" max="12545" width="35" bestFit="1" customWidth="1"/>
    <col min="12546" max="12546" width="15.5" bestFit="1" customWidth="1"/>
    <col min="12548" max="12548" width="15.5" bestFit="1" customWidth="1"/>
    <col min="12550" max="12550" width="15.5" bestFit="1" customWidth="1"/>
    <col min="12552" max="12552" width="15.5" bestFit="1" customWidth="1"/>
    <col min="12554" max="12554" width="15.5" bestFit="1" customWidth="1"/>
    <col min="12556" max="12556" width="20.1640625" bestFit="1" customWidth="1"/>
    <col min="12558" max="12558" width="13.6640625" bestFit="1" customWidth="1"/>
    <col min="12560" max="12560" width="13.6640625" bestFit="1" customWidth="1"/>
    <col min="12562" max="12562" width="13.6640625" bestFit="1" customWidth="1"/>
    <col min="12564" max="12564" width="13.6640625" bestFit="1" customWidth="1"/>
    <col min="12566" max="12566" width="13.6640625" bestFit="1" customWidth="1"/>
    <col min="12568" max="12568" width="13.6640625" bestFit="1" customWidth="1"/>
    <col min="12570" max="12570" width="22" bestFit="1" customWidth="1"/>
    <col min="12801" max="12801" width="35" bestFit="1" customWidth="1"/>
    <col min="12802" max="12802" width="15.5" bestFit="1" customWidth="1"/>
    <col min="12804" max="12804" width="15.5" bestFit="1" customWidth="1"/>
    <col min="12806" max="12806" width="15.5" bestFit="1" customWidth="1"/>
    <col min="12808" max="12808" width="15.5" bestFit="1" customWidth="1"/>
    <col min="12810" max="12810" width="15.5" bestFit="1" customWidth="1"/>
    <col min="12812" max="12812" width="20.1640625" bestFit="1" customWidth="1"/>
    <col min="12814" max="12814" width="13.6640625" bestFit="1" customWidth="1"/>
    <col min="12816" max="12816" width="13.6640625" bestFit="1" customWidth="1"/>
    <col min="12818" max="12818" width="13.6640625" bestFit="1" customWidth="1"/>
    <col min="12820" max="12820" width="13.6640625" bestFit="1" customWidth="1"/>
    <col min="12822" max="12822" width="13.6640625" bestFit="1" customWidth="1"/>
    <col min="12824" max="12824" width="13.6640625" bestFit="1" customWidth="1"/>
    <col min="12826" max="12826" width="22" bestFit="1" customWidth="1"/>
    <col min="13057" max="13057" width="35" bestFit="1" customWidth="1"/>
    <col min="13058" max="13058" width="15.5" bestFit="1" customWidth="1"/>
    <col min="13060" max="13060" width="15.5" bestFit="1" customWidth="1"/>
    <col min="13062" max="13062" width="15.5" bestFit="1" customWidth="1"/>
    <col min="13064" max="13064" width="15.5" bestFit="1" customWidth="1"/>
    <col min="13066" max="13066" width="15.5" bestFit="1" customWidth="1"/>
    <col min="13068" max="13068" width="20.1640625" bestFit="1" customWidth="1"/>
    <col min="13070" max="13070" width="13.6640625" bestFit="1" customWidth="1"/>
    <col min="13072" max="13072" width="13.6640625" bestFit="1" customWidth="1"/>
    <col min="13074" max="13074" width="13.6640625" bestFit="1" customWidth="1"/>
    <col min="13076" max="13076" width="13.6640625" bestFit="1" customWidth="1"/>
    <col min="13078" max="13078" width="13.6640625" bestFit="1" customWidth="1"/>
    <col min="13080" max="13080" width="13.6640625" bestFit="1" customWidth="1"/>
    <col min="13082" max="13082" width="22" bestFit="1" customWidth="1"/>
    <col min="13313" max="13313" width="35" bestFit="1" customWidth="1"/>
    <col min="13314" max="13314" width="15.5" bestFit="1" customWidth="1"/>
    <col min="13316" max="13316" width="15.5" bestFit="1" customWidth="1"/>
    <col min="13318" max="13318" width="15.5" bestFit="1" customWidth="1"/>
    <col min="13320" max="13320" width="15.5" bestFit="1" customWidth="1"/>
    <col min="13322" max="13322" width="15.5" bestFit="1" customWidth="1"/>
    <col min="13324" max="13324" width="20.1640625" bestFit="1" customWidth="1"/>
    <col min="13326" max="13326" width="13.6640625" bestFit="1" customWidth="1"/>
    <col min="13328" max="13328" width="13.6640625" bestFit="1" customWidth="1"/>
    <col min="13330" max="13330" width="13.6640625" bestFit="1" customWidth="1"/>
    <col min="13332" max="13332" width="13.6640625" bestFit="1" customWidth="1"/>
    <col min="13334" max="13334" width="13.6640625" bestFit="1" customWidth="1"/>
    <col min="13336" max="13336" width="13.6640625" bestFit="1" customWidth="1"/>
    <col min="13338" max="13338" width="22" bestFit="1" customWidth="1"/>
    <col min="13569" max="13569" width="35" bestFit="1" customWidth="1"/>
    <col min="13570" max="13570" width="15.5" bestFit="1" customWidth="1"/>
    <col min="13572" max="13572" width="15.5" bestFit="1" customWidth="1"/>
    <col min="13574" max="13574" width="15.5" bestFit="1" customWidth="1"/>
    <col min="13576" max="13576" width="15.5" bestFit="1" customWidth="1"/>
    <col min="13578" max="13578" width="15.5" bestFit="1" customWidth="1"/>
    <col min="13580" max="13580" width="20.1640625" bestFit="1" customWidth="1"/>
    <col min="13582" max="13582" width="13.6640625" bestFit="1" customWidth="1"/>
    <col min="13584" max="13584" width="13.6640625" bestFit="1" customWidth="1"/>
    <col min="13586" max="13586" width="13.6640625" bestFit="1" customWidth="1"/>
    <col min="13588" max="13588" width="13.6640625" bestFit="1" customWidth="1"/>
    <col min="13590" max="13590" width="13.6640625" bestFit="1" customWidth="1"/>
    <col min="13592" max="13592" width="13.6640625" bestFit="1" customWidth="1"/>
    <col min="13594" max="13594" width="22" bestFit="1" customWidth="1"/>
    <col min="13825" max="13825" width="35" bestFit="1" customWidth="1"/>
    <col min="13826" max="13826" width="15.5" bestFit="1" customWidth="1"/>
    <col min="13828" max="13828" width="15.5" bestFit="1" customWidth="1"/>
    <col min="13830" max="13830" width="15.5" bestFit="1" customWidth="1"/>
    <col min="13832" max="13832" width="15.5" bestFit="1" customWidth="1"/>
    <col min="13834" max="13834" width="15.5" bestFit="1" customWidth="1"/>
    <col min="13836" max="13836" width="20.1640625" bestFit="1" customWidth="1"/>
    <col min="13838" max="13838" width="13.6640625" bestFit="1" customWidth="1"/>
    <col min="13840" max="13840" width="13.6640625" bestFit="1" customWidth="1"/>
    <col min="13842" max="13842" width="13.6640625" bestFit="1" customWidth="1"/>
    <col min="13844" max="13844" width="13.6640625" bestFit="1" customWidth="1"/>
    <col min="13846" max="13846" width="13.6640625" bestFit="1" customWidth="1"/>
    <col min="13848" max="13848" width="13.6640625" bestFit="1" customWidth="1"/>
    <col min="13850" max="13850" width="22" bestFit="1" customWidth="1"/>
    <col min="14081" max="14081" width="35" bestFit="1" customWidth="1"/>
    <col min="14082" max="14082" width="15.5" bestFit="1" customWidth="1"/>
    <col min="14084" max="14084" width="15.5" bestFit="1" customWidth="1"/>
    <col min="14086" max="14086" width="15.5" bestFit="1" customWidth="1"/>
    <col min="14088" max="14088" width="15.5" bestFit="1" customWidth="1"/>
    <col min="14090" max="14090" width="15.5" bestFit="1" customWidth="1"/>
    <col min="14092" max="14092" width="20.1640625" bestFit="1" customWidth="1"/>
    <col min="14094" max="14094" width="13.6640625" bestFit="1" customWidth="1"/>
    <col min="14096" max="14096" width="13.6640625" bestFit="1" customWidth="1"/>
    <col min="14098" max="14098" width="13.6640625" bestFit="1" customWidth="1"/>
    <col min="14100" max="14100" width="13.6640625" bestFit="1" customWidth="1"/>
    <col min="14102" max="14102" width="13.6640625" bestFit="1" customWidth="1"/>
    <col min="14104" max="14104" width="13.6640625" bestFit="1" customWidth="1"/>
    <col min="14106" max="14106" width="22" bestFit="1" customWidth="1"/>
    <col min="14337" max="14337" width="35" bestFit="1" customWidth="1"/>
    <col min="14338" max="14338" width="15.5" bestFit="1" customWidth="1"/>
    <col min="14340" max="14340" width="15.5" bestFit="1" customWidth="1"/>
    <col min="14342" max="14342" width="15.5" bestFit="1" customWidth="1"/>
    <col min="14344" max="14344" width="15.5" bestFit="1" customWidth="1"/>
    <col min="14346" max="14346" width="15.5" bestFit="1" customWidth="1"/>
    <col min="14348" max="14348" width="20.1640625" bestFit="1" customWidth="1"/>
    <col min="14350" max="14350" width="13.6640625" bestFit="1" customWidth="1"/>
    <col min="14352" max="14352" width="13.6640625" bestFit="1" customWidth="1"/>
    <col min="14354" max="14354" width="13.6640625" bestFit="1" customWidth="1"/>
    <col min="14356" max="14356" width="13.6640625" bestFit="1" customWidth="1"/>
    <col min="14358" max="14358" width="13.6640625" bestFit="1" customWidth="1"/>
    <col min="14360" max="14360" width="13.6640625" bestFit="1" customWidth="1"/>
    <col min="14362" max="14362" width="22" bestFit="1" customWidth="1"/>
    <col min="14593" max="14593" width="35" bestFit="1" customWidth="1"/>
    <col min="14594" max="14594" width="15.5" bestFit="1" customWidth="1"/>
    <col min="14596" max="14596" width="15.5" bestFit="1" customWidth="1"/>
    <col min="14598" max="14598" width="15.5" bestFit="1" customWidth="1"/>
    <col min="14600" max="14600" width="15.5" bestFit="1" customWidth="1"/>
    <col min="14602" max="14602" width="15.5" bestFit="1" customWidth="1"/>
    <col min="14604" max="14604" width="20.1640625" bestFit="1" customWidth="1"/>
    <col min="14606" max="14606" width="13.6640625" bestFit="1" customWidth="1"/>
    <col min="14608" max="14608" width="13.6640625" bestFit="1" customWidth="1"/>
    <col min="14610" max="14610" width="13.6640625" bestFit="1" customWidth="1"/>
    <col min="14612" max="14612" width="13.6640625" bestFit="1" customWidth="1"/>
    <col min="14614" max="14614" width="13.6640625" bestFit="1" customWidth="1"/>
    <col min="14616" max="14616" width="13.6640625" bestFit="1" customWidth="1"/>
    <col min="14618" max="14618" width="22" bestFit="1" customWidth="1"/>
    <col min="14849" max="14849" width="35" bestFit="1" customWidth="1"/>
    <col min="14850" max="14850" width="15.5" bestFit="1" customWidth="1"/>
    <col min="14852" max="14852" width="15.5" bestFit="1" customWidth="1"/>
    <col min="14854" max="14854" width="15.5" bestFit="1" customWidth="1"/>
    <col min="14856" max="14856" width="15.5" bestFit="1" customWidth="1"/>
    <col min="14858" max="14858" width="15.5" bestFit="1" customWidth="1"/>
    <col min="14860" max="14860" width="20.1640625" bestFit="1" customWidth="1"/>
    <col min="14862" max="14862" width="13.6640625" bestFit="1" customWidth="1"/>
    <col min="14864" max="14864" width="13.6640625" bestFit="1" customWidth="1"/>
    <col min="14866" max="14866" width="13.6640625" bestFit="1" customWidth="1"/>
    <col min="14868" max="14868" width="13.6640625" bestFit="1" customWidth="1"/>
    <col min="14870" max="14870" width="13.6640625" bestFit="1" customWidth="1"/>
    <col min="14872" max="14872" width="13.6640625" bestFit="1" customWidth="1"/>
    <col min="14874" max="14874" width="22" bestFit="1" customWidth="1"/>
    <col min="15105" max="15105" width="35" bestFit="1" customWidth="1"/>
    <col min="15106" max="15106" width="15.5" bestFit="1" customWidth="1"/>
    <col min="15108" max="15108" width="15.5" bestFit="1" customWidth="1"/>
    <col min="15110" max="15110" width="15.5" bestFit="1" customWidth="1"/>
    <col min="15112" max="15112" width="15.5" bestFit="1" customWidth="1"/>
    <col min="15114" max="15114" width="15.5" bestFit="1" customWidth="1"/>
    <col min="15116" max="15116" width="20.1640625" bestFit="1" customWidth="1"/>
    <col min="15118" max="15118" width="13.6640625" bestFit="1" customWidth="1"/>
    <col min="15120" max="15120" width="13.6640625" bestFit="1" customWidth="1"/>
    <col min="15122" max="15122" width="13.6640625" bestFit="1" customWidth="1"/>
    <col min="15124" max="15124" width="13.6640625" bestFit="1" customWidth="1"/>
    <col min="15126" max="15126" width="13.6640625" bestFit="1" customWidth="1"/>
    <col min="15128" max="15128" width="13.6640625" bestFit="1" customWidth="1"/>
    <col min="15130" max="15130" width="22" bestFit="1" customWidth="1"/>
    <col min="15361" max="15361" width="35" bestFit="1" customWidth="1"/>
    <col min="15362" max="15362" width="15.5" bestFit="1" customWidth="1"/>
    <col min="15364" max="15364" width="15.5" bestFit="1" customWidth="1"/>
    <col min="15366" max="15366" width="15.5" bestFit="1" customWidth="1"/>
    <col min="15368" max="15368" width="15.5" bestFit="1" customWidth="1"/>
    <col min="15370" max="15370" width="15.5" bestFit="1" customWidth="1"/>
    <col min="15372" max="15372" width="20.1640625" bestFit="1" customWidth="1"/>
    <col min="15374" max="15374" width="13.6640625" bestFit="1" customWidth="1"/>
    <col min="15376" max="15376" width="13.6640625" bestFit="1" customWidth="1"/>
    <col min="15378" max="15378" width="13.6640625" bestFit="1" customWidth="1"/>
    <col min="15380" max="15380" width="13.6640625" bestFit="1" customWidth="1"/>
    <col min="15382" max="15382" width="13.6640625" bestFit="1" customWidth="1"/>
    <col min="15384" max="15384" width="13.6640625" bestFit="1" customWidth="1"/>
    <col min="15386" max="15386" width="22" bestFit="1" customWidth="1"/>
    <col min="15617" max="15617" width="35" bestFit="1" customWidth="1"/>
    <col min="15618" max="15618" width="15.5" bestFit="1" customWidth="1"/>
    <col min="15620" max="15620" width="15.5" bestFit="1" customWidth="1"/>
    <col min="15622" max="15622" width="15.5" bestFit="1" customWidth="1"/>
    <col min="15624" max="15624" width="15.5" bestFit="1" customWidth="1"/>
    <col min="15626" max="15626" width="15.5" bestFit="1" customWidth="1"/>
    <col min="15628" max="15628" width="20.1640625" bestFit="1" customWidth="1"/>
    <col min="15630" max="15630" width="13.6640625" bestFit="1" customWidth="1"/>
    <col min="15632" max="15632" width="13.6640625" bestFit="1" customWidth="1"/>
    <col min="15634" max="15634" width="13.6640625" bestFit="1" customWidth="1"/>
    <col min="15636" max="15636" width="13.6640625" bestFit="1" customWidth="1"/>
    <col min="15638" max="15638" width="13.6640625" bestFit="1" customWidth="1"/>
    <col min="15640" max="15640" width="13.6640625" bestFit="1" customWidth="1"/>
    <col min="15642" max="15642" width="22" bestFit="1" customWidth="1"/>
    <col min="15873" max="15873" width="35" bestFit="1" customWidth="1"/>
    <col min="15874" max="15874" width="15.5" bestFit="1" customWidth="1"/>
    <col min="15876" max="15876" width="15.5" bestFit="1" customWidth="1"/>
    <col min="15878" max="15878" width="15.5" bestFit="1" customWidth="1"/>
    <col min="15880" max="15880" width="15.5" bestFit="1" customWidth="1"/>
    <col min="15882" max="15882" width="15.5" bestFit="1" customWidth="1"/>
    <col min="15884" max="15884" width="20.1640625" bestFit="1" customWidth="1"/>
    <col min="15886" max="15886" width="13.6640625" bestFit="1" customWidth="1"/>
    <col min="15888" max="15888" width="13.6640625" bestFit="1" customWidth="1"/>
    <col min="15890" max="15890" width="13.6640625" bestFit="1" customWidth="1"/>
    <col min="15892" max="15892" width="13.6640625" bestFit="1" customWidth="1"/>
    <col min="15894" max="15894" width="13.6640625" bestFit="1" customWidth="1"/>
    <col min="15896" max="15896" width="13.6640625" bestFit="1" customWidth="1"/>
    <col min="15898" max="15898" width="22" bestFit="1" customWidth="1"/>
    <col min="16129" max="16129" width="35" bestFit="1" customWidth="1"/>
    <col min="16130" max="16130" width="15.5" bestFit="1" customWidth="1"/>
    <col min="16132" max="16132" width="15.5" bestFit="1" customWidth="1"/>
    <col min="16134" max="16134" width="15.5" bestFit="1" customWidth="1"/>
    <col min="16136" max="16136" width="15.5" bestFit="1" customWidth="1"/>
    <col min="16138" max="16138" width="15.5" bestFit="1" customWidth="1"/>
    <col min="16140" max="16140" width="20.1640625" bestFit="1" customWidth="1"/>
    <col min="16142" max="16142" width="13.6640625" bestFit="1" customWidth="1"/>
    <col min="16144" max="16144" width="13.6640625" bestFit="1" customWidth="1"/>
    <col min="16146" max="16146" width="13.6640625" bestFit="1" customWidth="1"/>
    <col min="16148" max="16148" width="13.6640625" bestFit="1" customWidth="1"/>
    <col min="16150" max="16150" width="13.6640625" bestFit="1" customWidth="1"/>
    <col min="16152" max="16152" width="13.6640625" bestFit="1" customWidth="1"/>
    <col min="16154" max="16154" width="22" bestFit="1" customWidth="1"/>
  </cols>
  <sheetData>
    <row r="1" spans="1:26" ht="20" x14ac:dyDescent="0.2">
      <c r="A1" s="170" t="s">
        <v>27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/>
    </row>
    <row r="2" spans="1:26" ht="19" x14ac:dyDescent="0.25">
      <c r="A2" s="116" t="s">
        <v>1</v>
      </c>
      <c r="B2" s="117">
        <v>44470</v>
      </c>
      <c r="C2" s="118" t="s">
        <v>2</v>
      </c>
      <c r="D2" s="117">
        <v>44501</v>
      </c>
      <c r="E2" s="118" t="s">
        <v>2</v>
      </c>
      <c r="F2" s="117">
        <v>44531</v>
      </c>
      <c r="G2" s="118" t="s">
        <v>2</v>
      </c>
      <c r="H2" s="117">
        <v>44562</v>
      </c>
      <c r="I2" s="118" t="s">
        <v>2</v>
      </c>
      <c r="J2" s="117">
        <v>44593</v>
      </c>
      <c r="K2" s="118" t="s">
        <v>2</v>
      </c>
      <c r="L2" s="117">
        <v>44621</v>
      </c>
      <c r="M2" s="118" t="s">
        <v>2</v>
      </c>
      <c r="N2" s="117">
        <v>44652</v>
      </c>
      <c r="O2" s="118" t="s">
        <v>2</v>
      </c>
      <c r="P2" s="117">
        <v>44682</v>
      </c>
      <c r="Q2" s="118" t="s">
        <v>2</v>
      </c>
      <c r="R2" s="117">
        <v>44713</v>
      </c>
      <c r="S2" s="118" t="s">
        <v>2</v>
      </c>
      <c r="T2" s="117">
        <v>44743</v>
      </c>
      <c r="U2" s="118" t="s">
        <v>2</v>
      </c>
      <c r="V2" s="117">
        <v>44774</v>
      </c>
      <c r="W2" s="118" t="s">
        <v>2</v>
      </c>
      <c r="X2" s="117">
        <v>44805</v>
      </c>
      <c r="Y2" s="118" t="s">
        <v>2</v>
      </c>
      <c r="Z2" s="118" t="s">
        <v>34</v>
      </c>
    </row>
    <row r="3" spans="1:26" ht="16" x14ac:dyDescent="0.2">
      <c r="A3" s="8" t="s">
        <v>4</v>
      </c>
      <c r="B3" s="9">
        <v>185695983.78457361</v>
      </c>
      <c r="C3" s="10">
        <v>0.67749089904493298</v>
      </c>
      <c r="D3" s="9">
        <v>176861919.370197</v>
      </c>
      <c r="E3" s="10">
        <v>0.67579999999999996</v>
      </c>
      <c r="F3" s="9">
        <v>260808409.34682333</v>
      </c>
      <c r="G3" s="10">
        <v>0.67600205577011885</v>
      </c>
      <c r="H3" s="9">
        <v>166369599.04261941</v>
      </c>
      <c r="I3" s="10">
        <v>0.67600498343678095</v>
      </c>
      <c r="J3" s="9">
        <v>181553667.74420434</v>
      </c>
      <c r="K3" s="10">
        <v>0.6895</v>
      </c>
      <c r="L3" s="9">
        <v>231188840.77046078</v>
      </c>
      <c r="M3" s="10">
        <v>0.7124453856603078</v>
      </c>
      <c r="N3" s="9">
        <v>227737054.38999999</v>
      </c>
      <c r="O3" s="10">
        <v>0.71630000000000005</v>
      </c>
      <c r="P3" s="9">
        <v>209431177.7960487</v>
      </c>
      <c r="Q3" s="10">
        <v>0.70720666370552621</v>
      </c>
      <c r="R3" s="9">
        <v>197940583.22720623</v>
      </c>
      <c r="S3" s="9">
        <v>0.70442711379843459</v>
      </c>
      <c r="T3" s="9">
        <v>194502119.84286588</v>
      </c>
      <c r="U3" s="9">
        <v>70.510000000000005</v>
      </c>
      <c r="V3" s="9">
        <v>199722923.62006614</v>
      </c>
      <c r="W3" s="9">
        <v>70.34</v>
      </c>
      <c r="X3" s="9">
        <v>147366211.21968645</v>
      </c>
      <c r="Y3" s="9">
        <v>70.569999999999993</v>
      </c>
      <c r="Z3" s="9">
        <f>B3+D3+F3+H3+J3+L3+N3+P3+R3+T3+V3+X3</f>
        <v>2379178490.1547518</v>
      </c>
    </row>
    <row r="4" spans="1:26" ht="16" x14ac:dyDescent="0.2">
      <c r="A4" s="14" t="s">
        <v>5</v>
      </c>
      <c r="B4" s="15">
        <v>22311871.404895652</v>
      </c>
      <c r="C4" s="16">
        <v>8.1402351894771768E-2</v>
      </c>
      <c r="D4" s="15">
        <v>22298293.127742</v>
      </c>
      <c r="E4" s="16">
        <v>8.5199999999999998E-2</v>
      </c>
      <c r="F4" s="15">
        <v>30229288.645848986</v>
      </c>
      <c r="G4" s="10">
        <v>7.8352769836833203E-2</v>
      </c>
      <c r="H4" s="15">
        <v>20325001.333066437</v>
      </c>
      <c r="I4" s="16">
        <v>8.2586014924471637E-2</v>
      </c>
      <c r="J4" s="15">
        <v>19641096.064287774</v>
      </c>
      <c r="K4" s="16">
        <v>7.4594135518508048E-2</v>
      </c>
      <c r="L4" s="15">
        <v>21622092.476204921</v>
      </c>
      <c r="M4" s="16">
        <v>6.6799999999999998E-2</v>
      </c>
      <c r="N4" s="15">
        <v>19146611.550000001</v>
      </c>
      <c r="O4" s="16">
        <v>6.0199999999999997E-2</v>
      </c>
      <c r="P4" s="15">
        <v>17518065.278974541</v>
      </c>
      <c r="Q4" s="16">
        <v>5.9154957876347974E-2</v>
      </c>
      <c r="R4" s="15">
        <v>16224070.448915986</v>
      </c>
      <c r="S4" s="15">
        <v>5.7737907679467376E-2</v>
      </c>
      <c r="T4" s="15">
        <v>14162862.896968251</v>
      </c>
      <c r="U4" s="15">
        <v>5.13</v>
      </c>
      <c r="V4" s="15">
        <v>16679044.631350959</v>
      </c>
      <c r="W4" s="15">
        <v>5.87</v>
      </c>
      <c r="X4" s="15">
        <v>12642334.950735951</v>
      </c>
      <c r="Y4" s="15">
        <v>6.05</v>
      </c>
      <c r="Z4" s="15">
        <f t="shared" ref="Z4:Z21" si="0">B4+D4+F4+H4+J4+L4+N4+P4+R4+T4+V4+X4</f>
        <v>232800632.80899149</v>
      </c>
    </row>
    <row r="5" spans="1:26" ht="16" x14ac:dyDescent="0.2">
      <c r="A5" s="24" t="s">
        <v>7</v>
      </c>
      <c r="B5" s="25">
        <v>18504213.154690932</v>
      </c>
      <c r="C5" s="26">
        <v>6.7500000000000004E-2</v>
      </c>
      <c r="D5" s="25">
        <v>16396166.085362671</v>
      </c>
      <c r="E5" s="26">
        <v>6.2600000000000003E-2</v>
      </c>
      <c r="F5" s="25">
        <v>26174968.1870443</v>
      </c>
      <c r="G5" s="10">
        <v>6.784417860019791E-2</v>
      </c>
      <c r="H5" s="25">
        <v>16773378.031485576</v>
      </c>
      <c r="I5" s="10">
        <v>6.8154802341313311E-2</v>
      </c>
      <c r="J5" s="25">
        <v>17243871.393443115</v>
      </c>
      <c r="K5" s="10">
        <v>6.5500000000000003E-2</v>
      </c>
      <c r="L5" s="25">
        <v>18876339.432697713</v>
      </c>
      <c r="M5" s="10">
        <v>5.8200000000000002E-2</v>
      </c>
      <c r="N5" s="25">
        <v>18820708.5</v>
      </c>
      <c r="O5" s="10">
        <v>5.9200000000000003E-2</v>
      </c>
      <c r="P5" s="25">
        <v>18085105.204302754</v>
      </c>
      <c r="Q5" s="10">
        <v>6.1069736840966692E-2</v>
      </c>
      <c r="R5" s="25">
        <v>17959910.817338921</v>
      </c>
      <c r="S5" s="25">
        <v>6.3915382762176509E-2</v>
      </c>
      <c r="T5" s="25">
        <v>17523051.623260498</v>
      </c>
      <c r="U5" s="25">
        <v>6.35</v>
      </c>
      <c r="V5" s="25">
        <v>17856217.738792781</v>
      </c>
      <c r="W5" s="25">
        <v>6.29</v>
      </c>
      <c r="X5" s="25">
        <v>12797542.550354704</v>
      </c>
      <c r="Y5" s="25">
        <v>6.13</v>
      </c>
      <c r="Z5" s="25">
        <f t="shared" si="0"/>
        <v>217011472.71877396</v>
      </c>
    </row>
    <row r="6" spans="1:26" ht="16" x14ac:dyDescent="0.2">
      <c r="A6" s="19" t="s">
        <v>6</v>
      </c>
      <c r="B6" s="20">
        <v>16204025.881921306</v>
      </c>
      <c r="C6" s="21">
        <v>5.9118564866895193E-2</v>
      </c>
      <c r="D6" s="20">
        <v>14890804.302586632</v>
      </c>
      <c r="E6" s="21">
        <v>5.6899999999999999E-2</v>
      </c>
      <c r="F6" s="20">
        <v>22807945.153576944</v>
      </c>
      <c r="G6" s="10">
        <v>5.9117027132384245E-2</v>
      </c>
      <c r="H6" s="20">
        <v>15105489.361352568</v>
      </c>
      <c r="I6" s="21">
        <v>6.137771650762789E-2</v>
      </c>
      <c r="J6" s="20">
        <v>15467296.550258536</v>
      </c>
      <c r="K6" s="21">
        <v>5.8700000000000002E-2</v>
      </c>
      <c r="L6" s="20">
        <v>18690757.352691207</v>
      </c>
      <c r="M6" s="21">
        <v>5.7700000000000001E-2</v>
      </c>
      <c r="N6" s="20">
        <v>19799222.25</v>
      </c>
      <c r="O6" s="21">
        <v>6.2300000000000001E-2</v>
      </c>
      <c r="P6" s="20">
        <v>19214014.314973563</v>
      </c>
      <c r="Q6" s="21">
        <v>6.4881834228690677E-2</v>
      </c>
      <c r="R6" s="20">
        <v>18041204.66404089</v>
      </c>
      <c r="S6" s="20">
        <v>6.4204689729288486E-2</v>
      </c>
      <c r="T6" s="20">
        <v>18664345.040245108</v>
      </c>
      <c r="U6" s="20">
        <v>6.77</v>
      </c>
      <c r="V6" s="20">
        <v>17758451.074105185</v>
      </c>
      <c r="W6" s="20">
        <v>6.25</v>
      </c>
      <c r="X6" s="20">
        <v>13807927.382540807</v>
      </c>
      <c r="Y6" s="20">
        <v>6.61</v>
      </c>
      <c r="Z6" s="20">
        <f t="shared" si="0"/>
        <v>210451483.32829273</v>
      </c>
    </row>
    <row r="7" spans="1:26" ht="16" x14ac:dyDescent="0.2">
      <c r="A7" s="34" t="s">
        <v>9</v>
      </c>
      <c r="B7" s="35">
        <v>7526353.6189081296</v>
      </c>
      <c r="C7" s="36">
        <v>2.7459054180296975E-2</v>
      </c>
      <c r="D7" s="35">
        <v>7390861.133140631</v>
      </c>
      <c r="E7" s="36">
        <v>2.8199999999999999E-2</v>
      </c>
      <c r="F7" s="35">
        <v>11234866.323639726</v>
      </c>
      <c r="G7" s="10">
        <v>2.9120198808403327E-2</v>
      </c>
      <c r="H7" s="35">
        <v>5922060.6423569703</v>
      </c>
      <c r="I7" s="36">
        <v>2.4062944970027776E-2</v>
      </c>
      <c r="J7" s="35">
        <v>8230611.5542226033</v>
      </c>
      <c r="K7" s="36">
        <v>3.1300000000000001E-2</v>
      </c>
      <c r="L7" s="35">
        <v>9689593.8046632987</v>
      </c>
      <c r="M7" s="36">
        <v>0.03</v>
      </c>
      <c r="N7" s="35">
        <v>9139717.9800000004</v>
      </c>
      <c r="O7" s="36">
        <v>2.87E-2</v>
      </c>
      <c r="P7" s="35">
        <v>9890364.1937544718</v>
      </c>
      <c r="Q7" s="36">
        <v>3.3397756427217408E-2</v>
      </c>
      <c r="R7" s="35">
        <v>9593881.9654863235</v>
      </c>
      <c r="S7" s="35">
        <v>3.4142521320718704E-2</v>
      </c>
      <c r="T7" s="35">
        <v>9927095.3117614705</v>
      </c>
      <c r="U7" s="35">
        <v>3.6</v>
      </c>
      <c r="V7" s="35">
        <v>10619890.700990409</v>
      </c>
      <c r="W7" s="35">
        <v>3.74</v>
      </c>
      <c r="X7" s="35">
        <v>7763592.5902539315</v>
      </c>
      <c r="Y7" s="35">
        <v>3.72</v>
      </c>
      <c r="Z7" s="35">
        <f t="shared" si="0"/>
        <v>106928889.81917797</v>
      </c>
    </row>
    <row r="8" spans="1:26" ht="16" x14ac:dyDescent="0.2">
      <c r="A8" s="29" t="s">
        <v>8</v>
      </c>
      <c r="B8" s="30">
        <v>5796170.5334298043</v>
      </c>
      <c r="C8" s="31">
        <v>2.1100000000000001E-2</v>
      </c>
      <c r="D8" s="30">
        <v>5544675.411933871</v>
      </c>
      <c r="E8" s="31">
        <v>2.12E-2</v>
      </c>
      <c r="F8" s="30">
        <v>9918181.3431597818</v>
      </c>
      <c r="G8" s="10">
        <v>2.570741869201356E-2</v>
      </c>
      <c r="H8" s="30">
        <v>5084748.237357405</v>
      </c>
      <c r="I8" s="31">
        <v>2.0660716667919878E-2</v>
      </c>
      <c r="J8" s="30">
        <v>5715206.0296193156</v>
      </c>
      <c r="K8" s="31">
        <v>2.1700000000000001E-2</v>
      </c>
      <c r="L8" s="30">
        <v>6794051.8538906118</v>
      </c>
      <c r="M8" s="31">
        <v>2.0899999999999998E-2</v>
      </c>
      <c r="N8" s="30">
        <v>6798041.7199999997</v>
      </c>
      <c r="O8" s="31">
        <v>2.1399999999999999E-2</v>
      </c>
      <c r="P8" s="30">
        <v>6497427.1085480601</v>
      </c>
      <c r="Q8" s="31">
        <v>2.1940495185396466E-2</v>
      </c>
      <c r="R8" s="30">
        <v>6393933.499842505</v>
      </c>
      <c r="S8" s="30">
        <v>2.2754606699037516E-2</v>
      </c>
      <c r="T8" s="30">
        <v>6172312.4112044545</v>
      </c>
      <c r="U8" s="30">
        <v>2.2400000000000002</v>
      </c>
      <c r="V8" s="30">
        <v>6843347.8964267978</v>
      </c>
      <c r="W8" s="30">
        <v>2.41</v>
      </c>
      <c r="X8" s="30">
        <v>4993293.0983609604</v>
      </c>
      <c r="Y8" s="30">
        <v>2.39</v>
      </c>
      <c r="Z8" s="30">
        <f t="shared" si="0"/>
        <v>76551389.143773571</v>
      </c>
    </row>
    <row r="9" spans="1:26" ht="16" x14ac:dyDescent="0.2">
      <c r="A9" s="47" t="s">
        <v>31</v>
      </c>
      <c r="B9" s="48">
        <v>5263235.9611379132</v>
      </c>
      <c r="C9" s="49">
        <v>1.9199999999999998E-2</v>
      </c>
      <c r="D9" s="48">
        <v>5588096.6512432136</v>
      </c>
      <c r="E9" s="49">
        <v>2.1299999999999999E-2</v>
      </c>
      <c r="F9" s="48">
        <v>7289365.7574535124</v>
      </c>
      <c r="G9" s="10">
        <v>1.8893663166919285E-2</v>
      </c>
      <c r="H9" s="48">
        <v>4874015.2718119454</v>
      </c>
      <c r="I9" s="49">
        <v>1.9804451246214747E-2</v>
      </c>
      <c r="J9" s="48">
        <v>4806716.164995227</v>
      </c>
      <c r="K9" s="49">
        <v>1.83E-2</v>
      </c>
      <c r="L9" s="48">
        <v>5209725.1819172809</v>
      </c>
      <c r="M9" s="49">
        <v>1.61E-2</v>
      </c>
      <c r="N9" s="48">
        <v>4572284.93</v>
      </c>
      <c r="O9" s="49">
        <v>1.44E-2</v>
      </c>
      <c r="P9" s="48">
        <v>4239708.8972913958</v>
      </c>
      <c r="Q9" s="49">
        <v>1.4316638123746698E-2</v>
      </c>
      <c r="R9" s="48">
        <v>3965291.4590915297</v>
      </c>
      <c r="S9" s="48">
        <v>1.4111602443300805E-2</v>
      </c>
      <c r="T9" s="48">
        <v>3641409.192303054</v>
      </c>
      <c r="U9" s="48">
        <v>1.32</v>
      </c>
      <c r="V9" s="48">
        <v>3515779.6842999468</v>
      </c>
      <c r="W9" s="48">
        <v>1.24</v>
      </c>
      <c r="X9" s="48">
        <v>1808950.2901032253</v>
      </c>
      <c r="Y9" s="48">
        <v>0.87</v>
      </c>
      <c r="Z9" s="48">
        <f t="shared" si="0"/>
        <v>54774579.441648237</v>
      </c>
    </row>
    <row r="10" spans="1:26" ht="16" x14ac:dyDescent="0.2">
      <c r="A10" s="39" t="s">
        <v>10</v>
      </c>
      <c r="B10" s="40">
        <v>3500915.1369675132</v>
      </c>
      <c r="C10" s="41">
        <v>1.2800000000000001E-2</v>
      </c>
      <c r="D10" s="40">
        <v>3323566.4817216671</v>
      </c>
      <c r="E10" s="41">
        <v>1.2699999999999999E-2</v>
      </c>
      <c r="F10" s="40">
        <v>3670808.927958956</v>
      </c>
      <c r="G10" s="10">
        <v>9.5145489666312588E-3</v>
      </c>
      <c r="H10" s="40">
        <v>1904282.5053798158</v>
      </c>
      <c r="I10" s="41">
        <v>7.7376183564550243E-3</v>
      </c>
      <c r="J10" s="40">
        <v>1913331.8009925622</v>
      </c>
      <c r="K10" s="41">
        <v>7.3000000000000001E-3</v>
      </c>
      <c r="L10" s="40">
        <v>2012261.4149770041</v>
      </c>
      <c r="M10" s="41">
        <v>6.1000000000000004E-3</v>
      </c>
      <c r="N10" s="40">
        <v>1833316.99</v>
      </c>
      <c r="O10" s="41">
        <v>5.7999999999999996E-3</v>
      </c>
      <c r="P10" s="40">
        <v>1686937.7946289978</v>
      </c>
      <c r="Q10" s="41">
        <v>5.6964472156105124E-3</v>
      </c>
      <c r="R10" s="40">
        <v>1636601.3997541363</v>
      </c>
      <c r="S10" s="40">
        <v>5.8243053631097264E-3</v>
      </c>
      <c r="T10" s="40">
        <v>1641282.0842351643</v>
      </c>
      <c r="U10" s="40">
        <v>0.6</v>
      </c>
      <c r="V10" s="40">
        <v>1645943.8959978328</v>
      </c>
      <c r="W10" s="40">
        <v>0.57999999999999996</v>
      </c>
      <c r="X10" s="40">
        <v>1194321.7426193326</v>
      </c>
      <c r="Y10" s="40">
        <v>0.56999999999999995</v>
      </c>
      <c r="Z10" s="40">
        <f t="shared" si="0"/>
        <v>25963570.175232984</v>
      </c>
    </row>
    <row r="11" spans="1:26" ht="16" x14ac:dyDescent="0.2">
      <c r="A11" s="47" t="s">
        <v>12</v>
      </c>
      <c r="B11" s="48">
        <v>24927.347064182293</v>
      </c>
      <c r="C11" s="49">
        <v>1E-4</v>
      </c>
      <c r="D11" s="48">
        <v>23270.976434306431</v>
      </c>
      <c r="E11" s="49">
        <v>1E-4</v>
      </c>
      <c r="F11" s="48">
        <v>27034.33266522421</v>
      </c>
      <c r="G11" s="10">
        <v>7.0071607368159565E-5</v>
      </c>
      <c r="H11" s="48">
        <v>1024788.1350480256</v>
      </c>
      <c r="I11" s="49">
        <v>4.1639932430316395E-3</v>
      </c>
      <c r="J11" s="48">
        <v>22610.982937560228</v>
      </c>
      <c r="K11" s="49">
        <v>1E-4</v>
      </c>
      <c r="L11" s="48">
        <v>23192.083168861238</v>
      </c>
      <c r="M11" s="49">
        <v>1E-4</v>
      </c>
      <c r="N11" s="48">
        <v>22478.35</v>
      </c>
      <c r="O11" s="49">
        <v>1E-4</v>
      </c>
      <c r="P11" s="48">
        <v>20182.100238410672</v>
      </c>
      <c r="Q11" s="49">
        <v>6.8150864290494388E-5</v>
      </c>
      <c r="R11" s="48">
        <v>20232.243655469116</v>
      </c>
      <c r="S11" s="48">
        <v>7.2002116855084087E-5</v>
      </c>
      <c r="T11" s="48">
        <v>25474.5641856488</v>
      </c>
      <c r="U11" s="48">
        <v>0.01</v>
      </c>
      <c r="V11" s="48">
        <v>22460.971241022042</v>
      </c>
      <c r="W11" s="48">
        <v>0.01</v>
      </c>
      <c r="X11" s="48">
        <v>17749.038040351879</v>
      </c>
      <c r="Y11" s="48">
        <v>0.01</v>
      </c>
      <c r="Z11" s="48">
        <f t="shared" si="0"/>
        <v>1274401.1246790623</v>
      </c>
    </row>
    <row r="12" spans="1:26" ht="16" x14ac:dyDescent="0.2">
      <c r="A12" s="44" t="s">
        <v>13</v>
      </c>
      <c r="B12" s="53">
        <v>4422902.1141608432</v>
      </c>
      <c r="C12" s="45">
        <v>1.61E-2</v>
      </c>
      <c r="D12" s="53">
        <v>4710343.7716307333</v>
      </c>
      <c r="E12" s="45">
        <v>1.7999999999999999E-2</v>
      </c>
      <c r="F12" s="53">
        <v>6472023.6692589922</v>
      </c>
      <c r="G12" s="10">
        <v>1.6775154284208418E-2</v>
      </c>
      <c r="H12" s="53">
        <v>3837963.8782089949</v>
      </c>
      <c r="I12" s="45">
        <v>1.5594692316683404E-2</v>
      </c>
      <c r="J12" s="53">
        <v>3163698.4689506679</v>
      </c>
      <c r="K12" s="45">
        <v>1.2E-2</v>
      </c>
      <c r="L12" s="53">
        <v>3654390.375659138</v>
      </c>
      <c r="M12" s="45">
        <v>1.1299999999999999E-2</v>
      </c>
      <c r="N12" s="53">
        <v>3405518.39</v>
      </c>
      <c r="O12" s="45">
        <v>1.0699999999999999E-2</v>
      </c>
      <c r="P12" s="53">
        <v>3279781.2606181619</v>
      </c>
      <c r="Q12" s="45">
        <v>1.1075156943750122E-2</v>
      </c>
      <c r="R12" s="53">
        <v>3149772.9077406647</v>
      </c>
      <c r="S12" s="53">
        <v>1.1209350818035254E-2</v>
      </c>
      <c r="T12" s="53">
        <v>3439220.9539608732</v>
      </c>
      <c r="U12" s="53">
        <v>1.25</v>
      </c>
      <c r="V12" s="53">
        <v>3339144.9761385988</v>
      </c>
      <c r="W12" s="53">
        <v>1.18</v>
      </c>
      <c r="X12" s="53">
        <v>2328479.2261147522</v>
      </c>
      <c r="Y12" s="53">
        <v>1.1100000000000001</v>
      </c>
      <c r="Z12" s="53">
        <f t="shared" si="0"/>
        <v>45203239.992442422</v>
      </c>
    </row>
    <row r="13" spans="1:26" ht="16" x14ac:dyDescent="0.2">
      <c r="A13" s="44" t="s">
        <v>11</v>
      </c>
      <c r="B13" s="9">
        <v>1598765.2871915384</v>
      </c>
      <c r="C13" s="45">
        <v>5.7999999999999996E-3</v>
      </c>
      <c r="D13" s="9">
        <v>1624209.0728130811</v>
      </c>
      <c r="E13" s="45">
        <v>6.1999999999999998E-3</v>
      </c>
      <c r="F13" s="9">
        <v>2323425.9543185802</v>
      </c>
      <c r="G13" s="10">
        <v>6.022201222278728E-3</v>
      </c>
      <c r="H13" s="9">
        <v>1561381.074634728</v>
      </c>
      <c r="I13" s="10">
        <v>6.3443164711033629E-3</v>
      </c>
      <c r="J13" s="9">
        <v>1707977.4295764302</v>
      </c>
      <c r="K13" s="10">
        <v>6.4999999999999997E-3</v>
      </c>
      <c r="L13" s="9">
        <v>1992473.9481887447</v>
      </c>
      <c r="M13" s="10">
        <v>6.1000000000000004E-3</v>
      </c>
      <c r="N13" s="9">
        <v>1888313.75</v>
      </c>
      <c r="O13" s="10">
        <v>5.8999999999999999E-3</v>
      </c>
      <c r="P13" s="9">
        <v>1816951.0186502188</v>
      </c>
      <c r="Q13" s="10">
        <v>6.1354755368244022E-3</v>
      </c>
      <c r="R13" s="9">
        <v>1865876.0861437016</v>
      </c>
      <c r="S13" s="9">
        <v>6.6402436763512125E-3</v>
      </c>
      <c r="T13" s="9">
        <v>1930629.2661326826</v>
      </c>
      <c r="U13" s="9">
        <v>0.7</v>
      </c>
      <c r="V13" s="9">
        <v>1961478.3410026226</v>
      </c>
      <c r="W13" s="9">
        <v>0.69</v>
      </c>
      <c r="X13" s="9">
        <v>1373361.6848984349</v>
      </c>
      <c r="Y13" s="9">
        <v>0.66</v>
      </c>
      <c r="Z13" s="9">
        <f t="shared" si="0"/>
        <v>21644842.913550764</v>
      </c>
    </row>
    <row r="14" spans="1:26" ht="16" x14ac:dyDescent="0.2">
      <c r="A14" s="44" t="s">
        <v>14</v>
      </c>
      <c r="B14" s="119">
        <v>2253503.1123959585</v>
      </c>
      <c r="C14" s="45">
        <v>8.2000000000000007E-3</v>
      </c>
      <c r="D14" s="119">
        <v>2119951.3528138818</v>
      </c>
      <c r="E14" s="45">
        <v>8.0999999999999996E-3</v>
      </c>
      <c r="F14" s="119">
        <v>3236765.8800679641</v>
      </c>
      <c r="G14" s="10">
        <v>8.3895315893086717E-3</v>
      </c>
      <c r="H14" s="123">
        <v>2074911.1972907421</v>
      </c>
      <c r="I14" s="124">
        <v>8.430929193968895E-3</v>
      </c>
      <c r="J14" s="123">
        <v>2168519.7534964127</v>
      </c>
      <c r="K14" s="124">
        <v>8.2000000000000007E-3</v>
      </c>
      <c r="L14" s="123">
        <v>2498453.5161713148</v>
      </c>
      <c r="M14" s="124">
        <v>7.7000000000000002E-3</v>
      </c>
      <c r="N14" s="123">
        <v>2410068.36</v>
      </c>
      <c r="O14" s="124">
        <v>7.6E-3</v>
      </c>
      <c r="P14" s="123">
        <v>2437926.3284102483</v>
      </c>
      <c r="Q14" s="124">
        <v>8.2323833691747665E-3</v>
      </c>
      <c r="R14" s="123">
        <v>2374270.7312733512</v>
      </c>
      <c r="S14" s="123">
        <v>8.4495086926525045E-3</v>
      </c>
      <c r="T14" s="123">
        <v>2553459.7436553524</v>
      </c>
      <c r="U14" s="123">
        <v>0.93</v>
      </c>
      <c r="V14" s="123">
        <v>2511064.5543125723</v>
      </c>
      <c r="W14" s="123">
        <v>0.88</v>
      </c>
      <c r="X14" s="123">
        <v>1748607.2551484792</v>
      </c>
      <c r="Y14" s="123">
        <v>0.84</v>
      </c>
      <c r="Z14" s="123">
        <f t="shared" si="0"/>
        <v>28387501.785036273</v>
      </c>
    </row>
    <row r="15" spans="1:26" ht="16" x14ac:dyDescent="0.2">
      <c r="A15" s="44" t="s">
        <v>15</v>
      </c>
      <c r="B15" s="120">
        <v>368853.69785467826</v>
      </c>
      <c r="C15" s="45">
        <v>1.2999999999999999E-3</v>
      </c>
      <c r="D15" s="120">
        <v>327019.17929438391</v>
      </c>
      <c r="E15" s="45">
        <v>1.1999999999999999E-3</v>
      </c>
      <c r="F15" s="120">
        <v>605417.33052241954</v>
      </c>
      <c r="G15" s="10">
        <v>1.5692107515129015E-3</v>
      </c>
      <c r="H15" s="53">
        <v>370660.23262652283</v>
      </c>
      <c r="I15" s="45">
        <v>1.5060934561318331E-3</v>
      </c>
      <c r="J15" s="53">
        <v>342367.21500257298</v>
      </c>
      <c r="K15" s="45">
        <v>1.2999999999999999E-3</v>
      </c>
      <c r="L15" s="53">
        <v>393705.15704519424</v>
      </c>
      <c r="M15" s="45">
        <v>1.1999999999999999E-3</v>
      </c>
      <c r="N15" s="53">
        <v>415095.46</v>
      </c>
      <c r="O15" s="45">
        <v>1.2999999999999999E-3</v>
      </c>
      <c r="P15" s="53">
        <v>410805.13883151306</v>
      </c>
      <c r="Q15" s="45">
        <v>1.3872057385316446E-3</v>
      </c>
      <c r="R15" s="53">
        <v>392136.61885159306</v>
      </c>
      <c r="S15" s="53">
        <v>1.3955282041138164E-3</v>
      </c>
      <c r="T15" s="53">
        <v>392764.63729444239</v>
      </c>
      <c r="U15" s="53">
        <v>0.14000000000000001</v>
      </c>
      <c r="V15" s="53">
        <v>371265.56536300032</v>
      </c>
      <c r="W15" s="53">
        <v>0.13</v>
      </c>
      <c r="X15" s="53">
        <v>273296.96033885906</v>
      </c>
      <c r="Y15" s="53">
        <v>0.13</v>
      </c>
      <c r="Z15" s="53">
        <f t="shared" si="0"/>
        <v>4663387.1930251801</v>
      </c>
    </row>
    <row r="16" spans="1:26" ht="16" x14ac:dyDescent="0.2">
      <c r="A16" s="44" t="s">
        <v>16</v>
      </c>
      <c r="B16" s="53">
        <v>265678.88529066154</v>
      </c>
      <c r="C16" s="45">
        <v>1E-3</v>
      </c>
      <c r="D16" s="53">
        <v>341278.54080100148</v>
      </c>
      <c r="E16" s="45">
        <v>1.2999999999999999E-3</v>
      </c>
      <c r="F16" s="53">
        <v>592957.88454600098</v>
      </c>
      <c r="G16" s="10">
        <v>1.5369165048860021E-3</v>
      </c>
      <c r="H16" s="125">
        <v>582256.64739770372</v>
      </c>
      <c r="I16" s="126">
        <v>2.3658673071587344E-3</v>
      </c>
      <c r="J16" s="125">
        <v>1022601.2970936662</v>
      </c>
      <c r="K16" s="126">
        <v>3.8999999999999998E-3</v>
      </c>
      <c r="L16" s="125">
        <v>1427201.4482554342</v>
      </c>
      <c r="M16" s="126">
        <v>4.4000000000000003E-3</v>
      </c>
      <c r="N16" s="125">
        <v>1570699.4</v>
      </c>
      <c r="O16" s="126">
        <v>4.8999999999999998E-3</v>
      </c>
      <c r="P16" s="125">
        <v>1265001.0503005008</v>
      </c>
      <c r="Q16" s="126">
        <v>4.2716523002043795E-3</v>
      </c>
      <c r="R16" s="125">
        <v>1079036.056864911</v>
      </c>
      <c r="S16" s="125">
        <v>3.8400526199789406E-3</v>
      </c>
      <c r="T16" s="125">
        <v>899801.19489917159</v>
      </c>
      <c r="U16" s="125">
        <v>0.33</v>
      </c>
      <c r="V16" s="125">
        <v>685099.54097307648</v>
      </c>
      <c r="W16" s="125">
        <v>0.24</v>
      </c>
      <c r="X16" s="125">
        <v>462106.58293283189</v>
      </c>
      <c r="Y16" s="125">
        <v>0.22</v>
      </c>
      <c r="Z16" s="125">
        <f t="shared" si="0"/>
        <v>10193718.52935496</v>
      </c>
    </row>
    <row r="17" spans="1:26" ht="16" x14ac:dyDescent="0.2">
      <c r="A17" s="44" t="s">
        <v>19</v>
      </c>
      <c r="B17" s="53">
        <v>240136.90971825816</v>
      </c>
      <c r="C17" s="45">
        <v>8.9999999999999998E-4</v>
      </c>
      <c r="D17" s="53">
        <v>216298.07136632659</v>
      </c>
      <c r="E17" s="45">
        <v>8.0000000000000004E-4</v>
      </c>
      <c r="F17" s="53">
        <v>250160.94408277949</v>
      </c>
      <c r="G17" s="10">
        <v>6.4840437046058169E-4</v>
      </c>
      <c r="H17" s="53">
        <v>180795.01214821383</v>
      </c>
      <c r="I17" s="45">
        <v>7.3461936493215247E-4</v>
      </c>
      <c r="J17" s="53">
        <v>211881.44021077143</v>
      </c>
      <c r="K17" s="45">
        <v>8.0000000000000004E-4</v>
      </c>
      <c r="L17" s="53">
        <v>245728.34735652476</v>
      </c>
      <c r="M17" s="45">
        <v>8.0000000000000004E-4</v>
      </c>
      <c r="N17" s="53">
        <v>257444.15</v>
      </c>
      <c r="O17" s="45">
        <v>8.0000000000000004E-4</v>
      </c>
      <c r="P17" s="53">
        <v>236536.26637008268</v>
      </c>
      <c r="Q17" s="45">
        <v>7.9873505724086078E-4</v>
      </c>
      <c r="R17" s="53">
        <v>243584.99141773698</v>
      </c>
      <c r="S17" s="53">
        <v>8.6686554960816538E-4</v>
      </c>
      <c r="T17" s="53">
        <v>258752.54618478776</v>
      </c>
      <c r="U17" s="53">
        <v>0.09</v>
      </c>
      <c r="V17" s="53">
        <v>282505.31261304527</v>
      </c>
      <c r="W17" s="53">
        <v>0.1</v>
      </c>
      <c r="X17" s="53">
        <v>243716.39962822365</v>
      </c>
      <c r="Y17" s="53">
        <v>0.12</v>
      </c>
      <c r="Z17" s="53">
        <f t="shared" si="0"/>
        <v>2867540.3910967507</v>
      </c>
    </row>
    <row r="18" spans="1:26" ht="16" x14ac:dyDescent="0.2">
      <c r="A18" s="44" t="s">
        <v>17</v>
      </c>
      <c r="B18" s="53">
        <v>0</v>
      </c>
      <c r="C18" s="45">
        <v>0</v>
      </c>
      <c r="D18" s="53">
        <v>0</v>
      </c>
      <c r="E18" s="45">
        <v>0</v>
      </c>
      <c r="F18" s="53">
        <v>0</v>
      </c>
      <c r="G18" s="10">
        <v>0</v>
      </c>
      <c r="H18" s="53">
        <v>0</v>
      </c>
      <c r="I18" s="10">
        <v>0</v>
      </c>
      <c r="J18" s="53">
        <v>0</v>
      </c>
      <c r="K18" s="10">
        <v>0</v>
      </c>
      <c r="L18" s="53">
        <v>0</v>
      </c>
      <c r="M18" s="10">
        <v>0</v>
      </c>
      <c r="N18" s="53">
        <v>0</v>
      </c>
      <c r="O18" s="10">
        <v>0</v>
      </c>
      <c r="P18" s="53">
        <v>0</v>
      </c>
      <c r="Q18" s="10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f t="shared" si="0"/>
        <v>0</v>
      </c>
    </row>
    <row r="19" spans="1:26" ht="16" x14ac:dyDescent="0.2">
      <c r="A19" s="44" t="s">
        <v>18</v>
      </c>
      <c r="B19" s="53">
        <v>116158.07603519276</v>
      </c>
      <c r="C19" s="45">
        <v>4.0000000000000002E-4</v>
      </c>
      <c r="D19" s="53">
        <v>117215.38965539659</v>
      </c>
      <c r="E19" s="45">
        <v>4.0000000000000002E-4</v>
      </c>
      <c r="F19" s="53">
        <v>168463.46989465551</v>
      </c>
      <c r="G19" s="10">
        <v>4.3664869647479308E-4</v>
      </c>
      <c r="H19" s="120">
        <v>115729.43219182017</v>
      </c>
      <c r="I19" s="45">
        <v>4.7024019617873881E-4</v>
      </c>
      <c r="J19" s="120">
        <v>94715.258744146093</v>
      </c>
      <c r="K19" s="45">
        <v>4.0000000000000002E-4</v>
      </c>
      <c r="L19" s="120">
        <v>108387.2204119582</v>
      </c>
      <c r="M19" s="45">
        <v>2.9999999999999997E-4</v>
      </c>
      <c r="N19" s="120">
        <v>113273.67</v>
      </c>
      <c r="O19" s="127">
        <v>4</v>
      </c>
      <c r="P19" s="120">
        <v>108597.15268313598</v>
      </c>
      <c r="Q19" s="45">
        <v>3.6671058648083115E-4</v>
      </c>
      <c r="R19" s="120">
        <v>114735.51453124222</v>
      </c>
      <c r="S19" s="120">
        <v>4.083185268715148E-4</v>
      </c>
      <c r="T19" s="120">
        <v>96389.956027040054</v>
      </c>
      <c r="U19" s="120">
        <v>0.03</v>
      </c>
      <c r="V19" s="120">
        <v>109490.75827673792</v>
      </c>
      <c r="W19" s="120">
        <v>0.04</v>
      </c>
      <c r="X19" s="120">
        <v>82905.025267427322</v>
      </c>
      <c r="Y19" s="120">
        <v>0.04</v>
      </c>
      <c r="Z19" s="120">
        <f t="shared" si="0"/>
        <v>1346060.9237187528</v>
      </c>
    </row>
    <row r="20" spans="1:26" ht="16" x14ac:dyDescent="0.2">
      <c r="A20" s="7" t="s">
        <v>20</v>
      </c>
      <c r="B20" s="55">
        <v>274093694.90623623</v>
      </c>
      <c r="C20" s="56">
        <v>1</v>
      </c>
      <c r="D20" s="55">
        <v>261773968.91873682</v>
      </c>
      <c r="E20" s="56">
        <v>0.99999999999999978</v>
      </c>
      <c r="F20" s="55">
        <v>385810083.15086222</v>
      </c>
      <c r="G20" s="56">
        <v>0.99999999999999978</v>
      </c>
      <c r="H20" s="55">
        <v>246107060.03497687</v>
      </c>
      <c r="I20" s="56">
        <v>1</v>
      </c>
      <c r="J20" s="55">
        <v>263306169.14803568</v>
      </c>
      <c r="K20" s="56">
        <v>1</v>
      </c>
      <c r="L20" s="55">
        <v>324427194.38375998</v>
      </c>
      <c r="M20" s="56">
        <v>1</v>
      </c>
      <c r="N20" s="55">
        <v>317929849.82999998</v>
      </c>
      <c r="O20" s="56">
        <v>1</v>
      </c>
      <c r="P20" s="55">
        <v>296138580.9046247</v>
      </c>
      <c r="Q20" s="56">
        <v>1</v>
      </c>
      <c r="R20" s="55">
        <v>280995122.63215512</v>
      </c>
      <c r="S20" s="56">
        <v>1</v>
      </c>
      <c r="T20" s="55">
        <v>275830971.26518381</v>
      </c>
      <c r="U20" s="56">
        <v>1</v>
      </c>
      <c r="V20" s="55">
        <v>283924109.26195073</v>
      </c>
      <c r="W20" s="56">
        <v>1</v>
      </c>
      <c r="X20" s="55">
        <v>208904395.99702469</v>
      </c>
      <c r="Y20" s="56">
        <v>1</v>
      </c>
      <c r="Z20" s="55">
        <f t="shared" si="0"/>
        <v>3419241200.433547</v>
      </c>
    </row>
    <row r="21" spans="1:26" ht="16" x14ac:dyDescent="0.2">
      <c r="A21" s="58" t="s">
        <v>21</v>
      </c>
      <c r="B21" s="59">
        <v>1574355</v>
      </c>
      <c r="C21" s="59"/>
      <c r="D21" s="59">
        <v>1570266</v>
      </c>
      <c r="E21" s="59"/>
      <c r="F21" s="59">
        <v>2274732</v>
      </c>
      <c r="G21" s="59"/>
      <c r="H21" s="59">
        <v>1440169</v>
      </c>
      <c r="I21" s="59"/>
      <c r="J21" s="59">
        <v>1546507</v>
      </c>
      <c r="K21" s="59"/>
      <c r="L21" s="59">
        <v>1794630</v>
      </c>
      <c r="M21" s="59"/>
      <c r="N21" s="59">
        <v>1826435</v>
      </c>
      <c r="O21" s="59"/>
      <c r="P21" s="59">
        <v>1761824</v>
      </c>
      <c r="Q21" s="59"/>
      <c r="R21" s="59">
        <v>1669960</v>
      </c>
      <c r="S21" s="59"/>
      <c r="T21" s="59">
        <v>1661908</v>
      </c>
      <c r="U21" s="59"/>
      <c r="V21" s="59">
        <v>1621675</v>
      </c>
      <c r="W21" s="59"/>
      <c r="X21" s="59">
        <v>1356564</v>
      </c>
      <c r="Y21" s="59"/>
      <c r="Z21" s="9">
        <f t="shared" si="0"/>
        <v>20099025</v>
      </c>
    </row>
    <row r="22" spans="1:26" ht="16" x14ac:dyDescent="0.2">
      <c r="A22" s="19" t="s">
        <v>22</v>
      </c>
      <c r="B22" s="63">
        <f>B20/B21</f>
        <v>174.09904049991027</v>
      </c>
      <c r="C22" s="20"/>
      <c r="D22" s="63">
        <f>D20/D21</f>
        <v>166.70676746407094</v>
      </c>
      <c r="E22" s="20"/>
      <c r="F22" s="63">
        <f>F20/F21</f>
        <v>169.60682979395472</v>
      </c>
      <c r="G22" s="20"/>
      <c r="H22" s="63">
        <f>H20/H21</f>
        <v>170.88762501829777</v>
      </c>
      <c r="I22" s="20"/>
      <c r="J22" s="63">
        <f>J20/J21</f>
        <v>170.25863390727341</v>
      </c>
      <c r="K22" s="20"/>
      <c r="L22" s="63">
        <f>L20/L21</f>
        <v>180.77664721071196</v>
      </c>
      <c r="M22" s="63"/>
      <c r="N22" s="63">
        <f>N20/N21</f>
        <v>174.07126441948384</v>
      </c>
      <c r="O22" s="63"/>
      <c r="P22" s="63">
        <f>P20/P21</f>
        <v>168.08635874220394</v>
      </c>
      <c r="Q22" s="63"/>
      <c r="R22" s="63">
        <f>R20/R21</f>
        <v>168.26458276375189</v>
      </c>
      <c r="S22" s="63"/>
      <c r="T22" s="63">
        <f>T20/T21</f>
        <v>165.97246734788195</v>
      </c>
      <c r="U22" s="63"/>
      <c r="V22" s="63">
        <f>V20/V21</f>
        <v>175.08077096949188</v>
      </c>
      <c r="W22" s="63"/>
      <c r="X22" s="63">
        <f>X20/X21</f>
        <v>153.99523796667512</v>
      </c>
      <c r="Y22" s="63"/>
      <c r="Z22" s="63">
        <f>Z20/Z21</f>
        <v>170.11975458677955</v>
      </c>
    </row>
    <row r="23" spans="1:26" ht="16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5" spans="1:26" ht="20" x14ac:dyDescent="0.2">
      <c r="A25" s="173" t="s">
        <v>29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5"/>
    </row>
    <row r="26" spans="1:26" ht="19" x14ac:dyDescent="0.25">
      <c r="A26" s="1" t="s">
        <v>1</v>
      </c>
      <c r="B26" s="117">
        <v>44470</v>
      </c>
      <c r="C26" s="118" t="s">
        <v>2</v>
      </c>
      <c r="D26" s="117">
        <v>44501</v>
      </c>
      <c r="E26" s="118" t="s">
        <v>2</v>
      </c>
      <c r="F26" s="117">
        <v>44531</v>
      </c>
      <c r="G26" s="118" t="s">
        <v>2</v>
      </c>
      <c r="H26" s="117">
        <v>44562</v>
      </c>
      <c r="I26" s="118" t="s">
        <v>2</v>
      </c>
      <c r="J26" s="117">
        <v>44593</v>
      </c>
      <c r="K26" s="118" t="s">
        <v>2</v>
      </c>
      <c r="L26" s="117">
        <v>44621</v>
      </c>
      <c r="M26" s="118" t="s">
        <v>2</v>
      </c>
      <c r="N26" s="117">
        <v>44652</v>
      </c>
      <c r="O26" s="118" t="s">
        <v>2</v>
      </c>
      <c r="P26" s="117">
        <v>44682</v>
      </c>
      <c r="Q26" s="118" t="s">
        <v>2</v>
      </c>
      <c r="R26" s="117">
        <v>44713</v>
      </c>
      <c r="S26" s="118" t="s">
        <v>2</v>
      </c>
      <c r="T26" s="117">
        <v>44743</v>
      </c>
      <c r="U26" s="118" t="s">
        <v>2</v>
      </c>
      <c r="V26" s="117">
        <v>44774</v>
      </c>
      <c r="W26" s="118" t="s">
        <v>2</v>
      </c>
      <c r="X26" s="117">
        <v>44805</v>
      </c>
      <c r="Y26" s="118" t="s">
        <v>2</v>
      </c>
      <c r="Z26" s="118" t="s">
        <v>34</v>
      </c>
    </row>
    <row r="27" spans="1:26" ht="16" x14ac:dyDescent="0.2">
      <c r="A27" s="8" t="s">
        <v>4</v>
      </c>
      <c r="B27" s="9">
        <v>8113105.5017301105</v>
      </c>
      <c r="C27" s="10">
        <v>0.36313407925373697</v>
      </c>
      <c r="D27" s="9">
        <v>8300726.2694272036</v>
      </c>
      <c r="E27" s="10">
        <v>0.35670000000000002</v>
      </c>
      <c r="F27" s="9">
        <v>9901319.3722135834</v>
      </c>
      <c r="G27" s="10">
        <v>0.36049999999999999</v>
      </c>
      <c r="H27" s="9">
        <v>9169146.579891881</v>
      </c>
      <c r="I27" s="128">
        <v>0.39691006197464429</v>
      </c>
      <c r="J27" s="9">
        <v>9169146.579891881</v>
      </c>
      <c r="K27" s="10">
        <v>0.39689999999999998</v>
      </c>
      <c r="L27" s="9">
        <v>8212507.0952938311</v>
      </c>
      <c r="M27" s="10">
        <v>0.36280000000000001</v>
      </c>
      <c r="N27" s="9">
        <v>8009436.6699999999</v>
      </c>
      <c r="O27" s="10">
        <v>0.36480000000000001</v>
      </c>
      <c r="P27" s="9">
        <v>8534530.2856731974</v>
      </c>
      <c r="Q27" s="10">
        <v>0.3651475655172543</v>
      </c>
      <c r="R27" s="9">
        <v>8627268.5673259124</v>
      </c>
      <c r="S27" s="10">
        <v>0.37331237273277135</v>
      </c>
      <c r="T27" s="9">
        <v>8653228.1269837618</v>
      </c>
      <c r="U27" s="10">
        <v>0.3795</v>
      </c>
      <c r="V27" s="9">
        <v>8913630.0279705711</v>
      </c>
      <c r="W27" s="120">
        <v>37.74</v>
      </c>
      <c r="X27" s="120">
        <v>5179019.0378908347</v>
      </c>
      <c r="Y27" s="120">
        <v>35.44</v>
      </c>
      <c r="Z27" s="9">
        <f t="shared" ref="Z27:Z44" si="1">B27+D27+F27+H27++J27+L27+N27+P27+R27+T27+V27+X27</f>
        <v>100783064.11429277</v>
      </c>
    </row>
    <row r="28" spans="1:26" ht="16" x14ac:dyDescent="0.2">
      <c r="A28" s="44" t="s">
        <v>9</v>
      </c>
      <c r="B28" s="68">
        <v>7931911.4115634486</v>
      </c>
      <c r="C28" s="36">
        <v>0.35502402212643086</v>
      </c>
      <c r="D28" s="68">
        <v>9116721.5619136598</v>
      </c>
      <c r="E28" s="36">
        <v>0.39179999999999998</v>
      </c>
      <c r="F28" s="68">
        <v>11226363.126313608</v>
      </c>
      <c r="G28" s="36">
        <v>0.4088</v>
      </c>
      <c r="H28" s="68">
        <v>7856805.6332784146</v>
      </c>
      <c r="I28" s="129">
        <v>0.34010201316511635</v>
      </c>
      <c r="J28" s="68">
        <v>7856805.6332784146</v>
      </c>
      <c r="K28" s="10">
        <v>0.34010201316511635</v>
      </c>
      <c r="L28" s="15">
        <v>9052695.9672748968</v>
      </c>
      <c r="M28" s="16">
        <v>0.39989999999999998</v>
      </c>
      <c r="N28" s="15">
        <v>8826613.6999999993</v>
      </c>
      <c r="O28" s="16">
        <v>0.40200000000000002</v>
      </c>
      <c r="P28" s="15">
        <v>9381213.9501733836</v>
      </c>
      <c r="Q28" s="16">
        <v>0.40137269666178388</v>
      </c>
      <c r="R28" s="15">
        <v>9125657.9114753716</v>
      </c>
      <c r="S28" s="16">
        <v>0.39487828402407055</v>
      </c>
      <c r="T28" s="15">
        <v>9140072.3412979506</v>
      </c>
      <c r="U28" s="16">
        <v>0.40089999999999998</v>
      </c>
      <c r="V28" s="15">
        <v>9451484.785137888</v>
      </c>
      <c r="W28" s="120">
        <v>40.020000000000003</v>
      </c>
      <c r="X28" s="120">
        <v>5799228.9171641478</v>
      </c>
      <c r="Y28" s="120">
        <v>39.68</v>
      </c>
      <c r="Z28" s="15">
        <f t="shared" si="1"/>
        <v>104765574.93887119</v>
      </c>
    </row>
    <row r="29" spans="1:26" ht="16" x14ac:dyDescent="0.2">
      <c r="A29" s="73" t="s">
        <v>19</v>
      </c>
      <c r="B29" s="74">
        <v>1317974.4269460575</v>
      </c>
      <c r="C29" s="36">
        <v>5.8999999999999997E-2</v>
      </c>
      <c r="D29" s="74">
        <v>1479376.3664798213</v>
      </c>
      <c r="E29" s="36">
        <v>6.3600000000000004E-2</v>
      </c>
      <c r="F29" s="74">
        <v>1753074.7044590807</v>
      </c>
      <c r="G29" s="36">
        <v>6.3799999999999996E-2</v>
      </c>
      <c r="H29" s="74">
        <v>1675754.3345750894</v>
      </c>
      <c r="I29" s="130">
        <v>7.2539330786695791E-2</v>
      </c>
      <c r="J29" s="74">
        <v>1675754.3345750894</v>
      </c>
      <c r="K29" s="10">
        <v>7.2499999999999995E-2</v>
      </c>
      <c r="L29" s="25">
        <v>1481869.8784701598</v>
      </c>
      <c r="M29" s="10">
        <v>6.5500000000000003E-2</v>
      </c>
      <c r="N29" s="25">
        <v>1511291.93</v>
      </c>
      <c r="O29" s="10">
        <v>6.88E-2</v>
      </c>
      <c r="P29" s="25">
        <v>1708442.0805640058</v>
      </c>
      <c r="Q29" s="10">
        <v>7.3095231449632384E-2</v>
      </c>
      <c r="R29" s="25">
        <v>1583917.1100751357</v>
      </c>
      <c r="S29" s="10">
        <v>6.8538014084040477E-2</v>
      </c>
      <c r="T29" s="25">
        <v>1300616.6594732299</v>
      </c>
      <c r="U29" s="10">
        <v>5.7000000000000002E-2</v>
      </c>
      <c r="V29" s="25">
        <v>1254111.2714686759</v>
      </c>
      <c r="W29" s="120">
        <v>5.31</v>
      </c>
      <c r="X29" s="120">
        <v>887560.90908367943</v>
      </c>
      <c r="Y29" s="120">
        <v>6.07</v>
      </c>
      <c r="Z29" s="25">
        <f t="shared" si="1"/>
        <v>17629744.006170023</v>
      </c>
    </row>
    <row r="30" spans="1:26" ht="16" x14ac:dyDescent="0.2">
      <c r="A30" s="19" t="s">
        <v>6</v>
      </c>
      <c r="B30" s="20">
        <v>811759.95661582844</v>
      </c>
      <c r="C30" s="71">
        <v>3.6299999999999999E-2</v>
      </c>
      <c r="D30" s="20">
        <v>912481.56841470278</v>
      </c>
      <c r="E30" s="71">
        <v>3.9199999999999999E-2</v>
      </c>
      <c r="F30" s="20">
        <v>1054393.4763461684</v>
      </c>
      <c r="G30" s="71">
        <v>3.8399999999999997E-2</v>
      </c>
      <c r="H30" s="20">
        <v>1289340.7738528899</v>
      </c>
      <c r="I30" s="131">
        <v>5.5812427252354024E-2</v>
      </c>
      <c r="J30" s="20">
        <v>1289340.7738528899</v>
      </c>
      <c r="K30" s="10">
        <v>5.5800000000000002E-2</v>
      </c>
      <c r="L30" s="20">
        <v>948165.04683619714</v>
      </c>
      <c r="M30" s="21">
        <v>4.19E-2</v>
      </c>
      <c r="N30" s="20">
        <v>891049.9</v>
      </c>
      <c r="O30" s="21">
        <v>4.0599999999999997E-2</v>
      </c>
      <c r="P30" s="20">
        <v>908228.46186829568</v>
      </c>
      <c r="Q30" s="21">
        <v>3.8858308622022691E-2</v>
      </c>
      <c r="R30" s="20">
        <v>972050.67607671651</v>
      </c>
      <c r="S30" s="21">
        <v>4.2061811507413241E-2</v>
      </c>
      <c r="T30" s="20">
        <v>952522.6475623236</v>
      </c>
      <c r="U30" s="21">
        <v>4.1799999999999997E-2</v>
      </c>
      <c r="V30" s="20">
        <v>1067166.3687691668</v>
      </c>
      <c r="W30" s="120">
        <v>4.5199999999999996</v>
      </c>
      <c r="X30" s="120">
        <v>686377.77471741196</v>
      </c>
      <c r="Y30" s="120">
        <v>4.7</v>
      </c>
      <c r="Z30" s="20">
        <f t="shared" si="1"/>
        <v>11782877.424912591</v>
      </c>
    </row>
    <row r="31" spans="1:26" ht="16" x14ac:dyDescent="0.2">
      <c r="A31" s="77" t="s">
        <v>15</v>
      </c>
      <c r="B31" s="78">
        <v>487500.15526783722</v>
      </c>
      <c r="C31" s="36">
        <v>2.18E-2</v>
      </c>
      <c r="D31" s="78">
        <v>320095.57335886033</v>
      </c>
      <c r="E31" s="36">
        <v>1.38E-2</v>
      </c>
      <c r="F31" s="78">
        <v>402971.04116184142</v>
      </c>
      <c r="G31" s="36">
        <v>1.47E-2</v>
      </c>
      <c r="H31" s="78">
        <v>355514.29273224476</v>
      </c>
      <c r="I31" s="132">
        <v>1.5389349350208663E-2</v>
      </c>
      <c r="J31" s="78">
        <v>355514.29273224476</v>
      </c>
      <c r="K31" s="10">
        <v>1.54E-2</v>
      </c>
      <c r="L31" s="35">
        <v>398176.41391985357</v>
      </c>
      <c r="M31" s="36">
        <v>1.7600000000000001E-2</v>
      </c>
      <c r="N31" s="35">
        <v>394002.03</v>
      </c>
      <c r="O31" s="36">
        <v>1.7899999999999999E-2</v>
      </c>
      <c r="P31" s="35">
        <v>441879.88707827963</v>
      </c>
      <c r="Q31" s="36">
        <v>1.890571122449837E-2</v>
      </c>
      <c r="R31" s="35">
        <v>486762.79518880788</v>
      </c>
      <c r="S31" s="36">
        <v>2.1062816418881199E-2</v>
      </c>
      <c r="T31" s="35">
        <v>470930.04237241397</v>
      </c>
      <c r="U31" s="36">
        <v>2.07E-2</v>
      </c>
      <c r="V31" s="35">
        <v>672635.06444283063</v>
      </c>
      <c r="W31" s="120">
        <v>2.85</v>
      </c>
      <c r="X31" s="120">
        <v>574090.10038931947</v>
      </c>
      <c r="Y31" s="120">
        <v>3.93</v>
      </c>
      <c r="Z31" s="35">
        <f t="shared" si="1"/>
        <v>5360071.688644533</v>
      </c>
    </row>
    <row r="32" spans="1:26" ht="16" x14ac:dyDescent="0.2">
      <c r="A32" s="75" t="s">
        <v>16</v>
      </c>
      <c r="B32" s="76">
        <v>1686338.9055322004</v>
      </c>
      <c r="C32" s="36">
        <v>7.5499999999999998E-2</v>
      </c>
      <c r="D32" s="76">
        <v>1126426.3664183221</v>
      </c>
      <c r="E32" s="36">
        <v>4.8399999999999999E-2</v>
      </c>
      <c r="F32" s="76">
        <v>1033194.5665862823</v>
      </c>
      <c r="G32" s="36">
        <v>3.7600000000000001E-2</v>
      </c>
      <c r="H32" s="76">
        <v>672619.33503365563</v>
      </c>
      <c r="I32" s="133">
        <v>2.9116055635867073E-2</v>
      </c>
      <c r="J32" s="76">
        <v>672619.33503365563</v>
      </c>
      <c r="K32" s="10">
        <v>2.9100000000000001E-2</v>
      </c>
      <c r="L32" s="30">
        <v>601536.53017761337</v>
      </c>
      <c r="M32" s="31">
        <v>2.6599999999999999E-2</v>
      </c>
      <c r="N32" s="30">
        <v>572710.42000000004</v>
      </c>
      <c r="O32" s="31">
        <v>2.6100000000000002E-2</v>
      </c>
      <c r="P32" s="30">
        <v>648143.28826547205</v>
      </c>
      <c r="Q32" s="31">
        <v>2.7730634949386313E-2</v>
      </c>
      <c r="R32" s="30">
        <v>560273.84552316344</v>
      </c>
      <c r="S32" s="31">
        <v>2.4243728709745754E-2</v>
      </c>
      <c r="T32" s="30">
        <v>605030.71925967699</v>
      </c>
      <c r="U32" s="31">
        <v>2.6499999999999999E-2</v>
      </c>
      <c r="V32" s="30">
        <v>598723.99267261359</v>
      </c>
      <c r="W32" s="120">
        <v>2.54</v>
      </c>
      <c r="X32" s="120">
        <v>363044.70681209897</v>
      </c>
      <c r="Y32" s="120">
        <v>2.48</v>
      </c>
      <c r="Z32" s="30">
        <f t="shared" si="1"/>
        <v>9140662.0113147534</v>
      </c>
    </row>
    <row r="33" spans="1:26" ht="16" x14ac:dyDescent="0.2">
      <c r="A33" s="34" t="s">
        <v>8</v>
      </c>
      <c r="B33" s="35">
        <v>563730.61487823771</v>
      </c>
      <c r="C33" s="36">
        <v>2.52E-2</v>
      </c>
      <c r="D33" s="35">
        <v>457281.75279084867</v>
      </c>
      <c r="E33" s="36">
        <v>1.9699999999999999E-2</v>
      </c>
      <c r="F33" s="35">
        <v>366739.48784425628</v>
      </c>
      <c r="G33" s="36">
        <v>1.34E-2</v>
      </c>
      <c r="H33" s="35">
        <v>419689.64994641219</v>
      </c>
      <c r="I33" s="134">
        <v>1.8167344530804902E-2</v>
      </c>
      <c r="J33" s="35">
        <v>419689.64994641219</v>
      </c>
      <c r="K33" s="10">
        <v>1.8200000000000001E-2</v>
      </c>
      <c r="L33" s="48">
        <v>399171.05473314977</v>
      </c>
      <c r="M33" s="49">
        <v>1.7600000000000001E-2</v>
      </c>
      <c r="N33" s="48">
        <v>344605.82</v>
      </c>
      <c r="O33" s="49">
        <v>1.5699999999999999E-2</v>
      </c>
      <c r="P33" s="48">
        <v>328802.81473461271</v>
      </c>
      <c r="Q33" s="49">
        <v>1.4067739326804002E-2</v>
      </c>
      <c r="R33" s="48">
        <v>332597.79981876642</v>
      </c>
      <c r="S33" s="49">
        <v>1.439191012162129E-2</v>
      </c>
      <c r="T33" s="48">
        <v>313687.17471146811</v>
      </c>
      <c r="U33" s="49">
        <v>1.38E-2</v>
      </c>
      <c r="V33" s="48">
        <v>290091.21648674778</v>
      </c>
      <c r="W33" s="120">
        <v>1.23</v>
      </c>
      <c r="X33" s="120">
        <v>210537.13012505617</v>
      </c>
      <c r="Y33" s="120">
        <v>1.44</v>
      </c>
      <c r="Z33" s="48">
        <f t="shared" si="1"/>
        <v>4446624.1660159668</v>
      </c>
    </row>
    <row r="34" spans="1:26" ht="16" x14ac:dyDescent="0.2">
      <c r="A34" s="14" t="s">
        <v>5</v>
      </c>
      <c r="B34" s="15">
        <v>348740.77916700114</v>
      </c>
      <c r="C34" s="70">
        <v>1.5599999999999999E-2</v>
      </c>
      <c r="D34" s="15">
        <v>374018.87839642004</v>
      </c>
      <c r="E34" s="70">
        <v>1.61E-2</v>
      </c>
      <c r="F34" s="15">
        <v>379504.87619233032</v>
      </c>
      <c r="G34" s="70">
        <v>1.38E-2</v>
      </c>
      <c r="H34" s="15">
        <v>439184.0663859495</v>
      </c>
      <c r="I34" s="135">
        <v>1.9011210420586271E-2</v>
      </c>
      <c r="J34" s="9">
        <v>439184.0663859495</v>
      </c>
      <c r="K34" s="10">
        <v>1.9E-2</v>
      </c>
      <c r="L34" s="40">
        <v>345655.64142605173</v>
      </c>
      <c r="M34" s="41">
        <v>1.5299999999999999E-2</v>
      </c>
      <c r="N34" s="40">
        <v>363533.95</v>
      </c>
      <c r="O34" s="41">
        <v>1.66E-2</v>
      </c>
      <c r="P34" s="40">
        <v>350502.79344389896</v>
      </c>
      <c r="Q34" s="41">
        <v>1.4996167035447034E-2</v>
      </c>
      <c r="R34" s="40">
        <v>318993.88520189497</v>
      </c>
      <c r="S34" s="41">
        <v>1.3803252239413685E-2</v>
      </c>
      <c r="T34" s="40">
        <v>270995.74323561566</v>
      </c>
      <c r="U34" s="41">
        <v>1.1900000000000001E-2</v>
      </c>
      <c r="V34" s="40">
        <v>273107.5195456674</v>
      </c>
      <c r="W34" s="120">
        <v>1.1599999999999999</v>
      </c>
      <c r="X34" s="120">
        <v>193476.79663267959</v>
      </c>
      <c r="Y34" s="120">
        <v>1.32</v>
      </c>
      <c r="Z34" s="40">
        <f t="shared" si="1"/>
        <v>4096898.9960134593</v>
      </c>
    </row>
    <row r="35" spans="1:26" ht="16" x14ac:dyDescent="0.2">
      <c r="A35" s="24" t="s">
        <v>18</v>
      </c>
      <c r="B35" s="25">
        <v>225519.20206567549</v>
      </c>
      <c r="C35" s="36">
        <v>1.01E-2</v>
      </c>
      <c r="D35" s="25">
        <v>214254.25532906968</v>
      </c>
      <c r="E35" s="36">
        <v>9.1999999999999998E-3</v>
      </c>
      <c r="F35" s="25">
        <v>224738.24026897911</v>
      </c>
      <c r="G35" s="36">
        <v>8.2000000000000007E-3</v>
      </c>
      <c r="H35" s="25">
        <v>196392.64393388235</v>
      </c>
      <c r="I35" s="136">
        <v>8.5013600552648876E-3</v>
      </c>
      <c r="J35" s="68">
        <v>196392.64393388235</v>
      </c>
      <c r="K35" s="10">
        <v>8.5000000000000006E-3</v>
      </c>
      <c r="L35" s="48">
        <v>183574.89108750687</v>
      </c>
      <c r="M35" s="49">
        <v>8.0999999999999996E-3</v>
      </c>
      <c r="N35" s="48">
        <v>194702.48</v>
      </c>
      <c r="O35" s="49">
        <v>8.8999999999999999E-3</v>
      </c>
      <c r="P35" s="48">
        <v>186267.06108548053</v>
      </c>
      <c r="Q35" s="49">
        <v>7.9693857324043636E-3</v>
      </c>
      <c r="R35" s="48">
        <v>189482.52403856567</v>
      </c>
      <c r="S35" s="49">
        <v>8.1991385904144343E-3</v>
      </c>
      <c r="T35" s="48">
        <v>175445.99341063944</v>
      </c>
      <c r="U35" s="49">
        <v>7.7000000000000002E-3</v>
      </c>
      <c r="V35" s="48">
        <v>190877.85427570599</v>
      </c>
      <c r="W35" s="120">
        <v>0.81</v>
      </c>
      <c r="X35" s="120">
        <v>126000.36769946963</v>
      </c>
      <c r="Y35" s="120">
        <v>0.86</v>
      </c>
      <c r="Z35" s="48">
        <f t="shared" si="1"/>
        <v>2303648.1571288565</v>
      </c>
    </row>
    <row r="36" spans="1:26" ht="16" x14ac:dyDescent="0.2">
      <c r="A36" s="24" t="s">
        <v>31</v>
      </c>
      <c r="B36" s="25">
        <v>363.74486189486845</v>
      </c>
      <c r="C36" s="36">
        <v>0</v>
      </c>
      <c r="D36" s="25">
        <v>725.86255898027161</v>
      </c>
      <c r="E36" s="36">
        <v>0</v>
      </c>
      <c r="F36" s="25">
        <v>692.74101432695818</v>
      </c>
      <c r="G36" s="36">
        <v>0</v>
      </c>
      <c r="H36" s="25">
        <v>360.70642669277015</v>
      </c>
      <c r="I36" s="136">
        <v>1.5614104205428469E-5</v>
      </c>
      <c r="J36" s="74">
        <v>360.70642669277015</v>
      </c>
      <c r="K36" s="10">
        <v>0</v>
      </c>
      <c r="L36" s="53">
        <v>1000.5796620182032</v>
      </c>
      <c r="M36" s="45">
        <v>0</v>
      </c>
      <c r="N36" s="53">
        <v>375.2</v>
      </c>
      <c r="O36" s="45">
        <v>0</v>
      </c>
      <c r="P36" s="53">
        <v>2106.775919402824</v>
      </c>
      <c r="Q36" s="45">
        <v>9.0137836800661825E-5</v>
      </c>
      <c r="R36" s="53">
        <v>709.03567295109633</v>
      </c>
      <c r="S36" s="45">
        <v>3.0680833378019471E-5</v>
      </c>
      <c r="T36" s="53">
        <v>383.67840764607979</v>
      </c>
      <c r="U36" s="45">
        <v>0</v>
      </c>
      <c r="V36" s="53">
        <v>576.30999999999995</v>
      </c>
      <c r="W36" s="120">
        <v>0</v>
      </c>
      <c r="X36" s="120">
        <v>0</v>
      </c>
      <c r="Y36" s="120">
        <v>0</v>
      </c>
      <c r="Z36" s="53">
        <f t="shared" si="1"/>
        <v>7655.3409506058415</v>
      </c>
    </row>
    <row r="37" spans="1:26" ht="16" x14ac:dyDescent="0.2">
      <c r="A37" s="79" t="s">
        <v>7</v>
      </c>
      <c r="B37" s="80">
        <v>474351.79318062402</v>
      </c>
      <c r="C37" s="36">
        <v>2.12E-2</v>
      </c>
      <c r="D37" s="80">
        <v>460037.16986261128</v>
      </c>
      <c r="E37" s="36">
        <v>1.9800000000000002E-2</v>
      </c>
      <c r="F37" s="80">
        <v>563484.99396763521</v>
      </c>
      <c r="G37" s="36">
        <v>2.0500000000000001E-2</v>
      </c>
      <c r="H37" s="80">
        <v>475468.98126933636</v>
      </c>
      <c r="I37" s="137">
        <v>2.0581896164305682E-2</v>
      </c>
      <c r="J37" s="20">
        <v>475468.98126933636</v>
      </c>
      <c r="K37" s="10">
        <v>2.06E-2</v>
      </c>
      <c r="L37" s="9">
        <v>478570.75713050412</v>
      </c>
      <c r="M37" s="10">
        <v>2.1100000000000001E-2</v>
      </c>
      <c r="N37" s="9">
        <v>487592.02</v>
      </c>
      <c r="O37" s="10">
        <v>2.2200000000000001E-2</v>
      </c>
      <c r="P37" s="9">
        <v>471496.03779889713</v>
      </c>
      <c r="Q37" s="10">
        <v>2.0172830207458609E-2</v>
      </c>
      <c r="R37" s="9">
        <v>465208.43456657958</v>
      </c>
      <c r="S37" s="10">
        <v>2.0130133096943541E-2</v>
      </c>
      <c r="T37" s="9">
        <v>479698.45362025115</v>
      </c>
      <c r="U37" s="10">
        <v>2.1000000000000001E-2</v>
      </c>
      <c r="V37" s="9">
        <v>484615.11651895347</v>
      </c>
      <c r="W37" s="120">
        <v>2.0499999999999998</v>
      </c>
      <c r="X37" s="120">
        <v>369733.53811171505</v>
      </c>
      <c r="Y37" s="120">
        <v>2.5299999999999998</v>
      </c>
      <c r="Z37" s="9">
        <f t="shared" si="1"/>
        <v>5685726.2772964435</v>
      </c>
    </row>
    <row r="38" spans="1:26" ht="16" x14ac:dyDescent="0.2">
      <c r="A38" s="44" t="s">
        <v>14</v>
      </c>
      <c r="B38" s="53">
        <v>110041.67779251745</v>
      </c>
      <c r="C38" s="36">
        <v>4.8999999999999998E-3</v>
      </c>
      <c r="D38" s="53">
        <v>98172.822350602364</v>
      </c>
      <c r="E38" s="36">
        <v>4.1999999999999997E-3</v>
      </c>
      <c r="F38" s="53">
        <v>101641.72100279285</v>
      </c>
      <c r="G38" s="36">
        <v>3.7000000000000002E-3</v>
      </c>
      <c r="H38" s="53">
        <v>89148.86190182576</v>
      </c>
      <c r="I38" s="138">
        <v>3.8590374790191109E-3</v>
      </c>
      <c r="J38" s="78">
        <v>89148.86190182576</v>
      </c>
      <c r="K38" s="10">
        <v>3.8999999999999998E-3</v>
      </c>
      <c r="L38" s="123">
        <v>84161.331429434038</v>
      </c>
      <c r="M38" s="124">
        <v>3.7000000000000002E-3</v>
      </c>
      <c r="N38" s="123">
        <v>83912.6</v>
      </c>
      <c r="O38" s="124">
        <v>3.8E-3</v>
      </c>
      <c r="P38" s="123">
        <v>99784.451219174225</v>
      </c>
      <c r="Q38" s="124">
        <v>4.2692507050237317E-3</v>
      </c>
      <c r="R38" s="123">
        <v>109746.29939186887</v>
      </c>
      <c r="S38" s="124">
        <v>4.7488554581207997E-3</v>
      </c>
      <c r="T38" s="123">
        <v>116429.61411274025</v>
      </c>
      <c r="U38" s="124">
        <v>5.1000000000000004E-3</v>
      </c>
      <c r="V38" s="123">
        <v>121848.39352832876</v>
      </c>
      <c r="W38" s="120">
        <v>0.52</v>
      </c>
      <c r="X38" s="120">
        <v>66704.596916518843</v>
      </c>
      <c r="Y38" s="120">
        <v>0.46</v>
      </c>
      <c r="Z38" s="123">
        <f t="shared" si="1"/>
        <v>1170741.2315476292</v>
      </c>
    </row>
    <row r="39" spans="1:26" ht="16" x14ac:dyDescent="0.2">
      <c r="A39" s="44" t="s">
        <v>13</v>
      </c>
      <c r="B39" s="53">
        <v>210793.85646521061</v>
      </c>
      <c r="C39" s="36">
        <v>9.4000000000000004E-3</v>
      </c>
      <c r="D39" s="53">
        <v>320165.73411908222</v>
      </c>
      <c r="E39" s="36">
        <v>1.38E-2</v>
      </c>
      <c r="F39" s="53">
        <v>337711.32188606728</v>
      </c>
      <c r="G39" s="36">
        <v>1.23E-2</v>
      </c>
      <c r="H39" s="53">
        <v>353509.77122082177</v>
      </c>
      <c r="I39" s="138">
        <v>1.5302578487686604E-2</v>
      </c>
      <c r="J39" s="76">
        <v>353509.77122082177</v>
      </c>
      <c r="K39" s="10">
        <v>1.5299999999999999E-2</v>
      </c>
      <c r="L39" s="53">
        <v>278111.3046763353</v>
      </c>
      <c r="M39" s="45">
        <v>1.23E-2</v>
      </c>
      <c r="N39" s="53">
        <v>103570.57</v>
      </c>
      <c r="O39" s="45">
        <v>4.7000000000000002E-3</v>
      </c>
      <c r="P39" s="53">
        <v>110086.3647627958</v>
      </c>
      <c r="Q39" s="45">
        <v>4.7100152842926568E-3</v>
      </c>
      <c r="R39" s="53">
        <v>117675.75769229508</v>
      </c>
      <c r="S39" s="45">
        <v>5.091972734407842E-3</v>
      </c>
      <c r="T39" s="53">
        <v>113284.01345092892</v>
      </c>
      <c r="U39" s="45">
        <v>5.0000000000000001E-3</v>
      </c>
      <c r="V39" s="53">
        <v>104475.58696688735</v>
      </c>
      <c r="W39" s="120">
        <v>0.44</v>
      </c>
      <c r="X39" s="120">
        <v>74592.813455835727</v>
      </c>
      <c r="Y39" s="120">
        <v>0.51</v>
      </c>
      <c r="Z39" s="53">
        <f t="shared" si="1"/>
        <v>2477486.8659170819</v>
      </c>
    </row>
    <row r="40" spans="1:26" ht="16" x14ac:dyDescent="0.2">
      <c r="A40" s="44" t="s">
        <v>10</v>
      </c>
      <c r="B40" s="53">
        <v>14128.638303113146</v>
      </c>
      <c r="C40" s="36">
        <v>5.9999999999999995E-4</v>
      </c>
      <c r="D40" s="53">
        <v>22224.766698656756</v>
      </c>
      <c r="E40" s="36">
        <v>1E-3</v>
      </c>
      <c r="F40" s="53">
        <v>45474.038868747943</v>
      </c>
      <c r="G40" s="36">
        <v>1.6999999999999999E-3</v>
      </c>
      <c r="H40" s="53">
        <v>51813.78608097096</v>
      </c>
      <c r="I40" s="138">
        <v>2.242892821632877E-3</v>
      </c>
      <c r="J40" s="35">
        <v>51813.78608097096</v>
      </c>
      <c r="K40" s="10">
        <v>2.2000000000000001E-3</v>
      </c>
      <c r="L40" s="125">
        <v>113289.15257480307</v>
      </c>
      <c r="M40" s="126">
        <v>5.0000000000000001E-3</v>
      </c>
      <c r="N40" s="125">
        <v>116832.63</v>
      </c>
      <c r="O40" s="126">
        <v>5.3E-3</v>
      </c>
      <c r="P40" s="125">
        <v>125509.16233188003</v>
      </c>
      <c r="Q40" s="126">
        <v>5.3698754988928937E-3</v>
      </c>
      <c r="R40" s="125">
        <v>148949.15830897549</v>
      </c>
      <c r="S40" s="126">
        <v>6.4452107026625096E-3</v>
      </c>
      <c r="T40" s="125">
        <v>142740.66975386059</v>
      </c>
      <c r="U40" s="126">
        <v>6.3E-3</v>
      </c>
      <c r="V40" s="125">
        <v>136597.43110420441</v>
      </c>
      <c r="W40" s="120">
        <v>0.57999999999999996</v>
      </c>
      <c r="X40" s="139">
        <v>65742.783849985513</v>
      </c>
      <c r="Y40" s="139">
        <v>0.45</v>
      </c>
      <c r="Z40" s="125">
        <f t="shared" si="1"/>
        <v>1035116.0039561689</v>
      </c>
    </row>
    <row r="41" spans="1:26" ht="16" x14ac:dyDescent="0.2">
      <c r="A41" s="44" t="s">
        <v>11</v>
      </c>
      <c r="B41" s="53">
        <v>43066.677554817019</v>
      </c>
      <c r="C41" s="36">
        <v>1.9E-3</v>
      </c>
      <c r="D41" s="53">
        <v>60863.766991586439</v>
      </c>
      <c r="E41" s="36">
        <v>2.5999999999999999E-3</v>
      </c>
      <c r="F41" s="53">
        <v>69448.560515077144</v>
      </c>
      <c r="G41" s="36">
        <v>2.5000000000000001E-3</v>
      </c>
      <c r="H41" s="53">
        <v>51015.314386843209</v>
      </c>
      <c r="I41" s="138">
        <v>2.2083289233638427E-3</v>
      </c>
      <c r="J41" s="9">
        <v>51015.314386843209</v>
      </c>
      <c r="K41" s="10">
        <v>2.2000000000000001E-3</v>
      </c>
      <c r="L41" s="53">
        <v>54840.048579105329</v>
      </c>
      <c r="M41" s="45">
        <v>2.3999999999999998E-3</v>
      </c>
      <c r="N41" s="53">
        <v>53301.66</v>
      </c>
      <c r="O41" s="45">
        <v>2.3999999999999998E-3</v>
      </c>
      <c r="P41" s="53">
        <v>69096.976322486822</v>
      </c>
      <c r="Q41" s="45">
        <v>2.956295407506338E-3</v>
      </c>
      <c r="R41" s="53">
        <v>56643.163044265253</v>
      </c>
      <c r="S41" s="45">
        <v>2.4510183530426629E-3</v>
      </c>
      <c r="T41" s="53">
        <v>49204.57359768774</v>
      </c>
      <c r="U41" s="45">
        <v>2.2000000000000001E-3</v>
      </c>
      <c r="V41" s="53">
        <v>51149.793408004531</v>
      </c>
      <c r="W41" s="120">
        <v>0.22</v>
      </c>
      <c r="X41" s="120">
        <v>12878.40113286091</v>
      </c>
      <c r="Y41" s="120">
        <v>0.09</v>
      </c>
      <c r="Z41" s="53">
        <f t="shared" si="1"/>
        <v>622524.24991957762</v>
      </c>
    </row>
    <row r="42" spans="1:26" ht="16" x14ac:dyDescent="0.2">
      <c r="A42" s="44" t="s">
        <v>12</v>
      </c>
      <c r="B42" s="53">
        <v>2573.2541391571817</v>
      </c>
      <c r="C42" s="36">
        <v>1E-4</v>
      </c>
      <c r="D42" s="53">
        <v>4893.9109699032933</v>
      </c>
      <c r="E42" s="36">
        <v>2.0000000000000001E-4</v>
      </c>
      <c r="F42" s="53">
        <v>3335.7476181215989</v>
      </c>
      <c r="G42" s="36">
        <v>1E-4</v>
      </c>
      <c r="H42" s="53">
        <v>5555.8409904581686</v>
      </c>
      <c r="I42" s="138">
        <v>2.4049884824395765E-4</v>
      </c>
      <c r="J42" s="68">
        <v>5555.8409904581686</v>
      </c>
      <c r="K42" s="10">
        <v>2.0000000000000001E-4</v>
      </c>
      <c r="L42" s="53">
        <v>4605.9088412390684</v>
      </c>
      <c r="M42" s="10">
        <v>2.0000000000000001E-4</v>
      </c>
      <c r="N42" s="53">
        <v>3688.23</v>
      </c>
      <c r="O42" s="10">
        <v>2.0000000000000001E-4</v>
      </c>
      <c r="P42" s="53">
        <v>6734.9857635164717</v>
      </c>
      <c r="Q42" s="10">
        <v>2.8815454079174563E-4</v>
      </c>
      <c r="R42" s="53">
        <v>14115.62920749528</v>
      </c>
      <c r="S42" s="10">
        <v>6.1080039307266003E-4</v>
      </c>
      <c r="T42" s="53">
        <v>16088.183266846296</v>
      </c>
      <c r="U42" s="10">
        <v>6.9999999999999999E-4</v>
      </c>
      <c r="V42" s="53">
        <v>6849.5205283873338</v>
      </c>
      <c r="W42" s="120">
        <v>0.03</v>
      </c>
      <c r="X42" s="120">
        <v>6001.9898533103496</v>
      </c>
      <c r="Y42" s="120">
        <v>0.04</v>
      </c>
      <c r="Z42" s="53">
        <f t="shared" si="1"/>
        <v>79999.042168893226</v>
      </c>
    </row>
    <row r="43" spans="1:26" ht="16" x14ac:dyDescent="0.2">
      <c r="A43" s="44" t="s">
        <v>17</v>
      </c>
      <c r="B43" s="53">
        <v>0</v>
      </c>
      <c r="C43" s="36">
        <v>0</v>
      </c>
      <c r="D43" s="53">
        <v>0</v>
      </c>
      <c r="E43" s="36">
        <v>0</v>
      </c>
      <c r="F43" s="53">
        <v>0</v>
      </c>
      <c r="G43" s="36">
        <v>0</v>
      </c>
      <c r="H43" s="53">
        <v>0</v>
      </c>
      <c r="I43" s="128">
        <v>0</v>
      </c>
      <c r="J43" s="74">
        <v>0</v>
      </c>
      <c r="K43" s="10">
        <v>0</v>
      </c>
      <c r="L43" s="120">
        <v>0</v>
      </c>
      <c r="M43" s="45">
        <v>0</v>
      </c>
      <c r="N43" s="120">
        <v>0</v>
      </c>
      <c r="O43" s="45">
        <v>0</v>
      </c>
      <c r="P43" s="120">
        <v>0</v>
      </c>
      <c r="Q43" s="45">
        <v>0</v>
      </c>
      <c r="R43" s="120">
        <v>0</v>
      </c>
      <c r="S43" s="45">
        <v>0</v>
      </c>
      <c r="T43" s="127">
        <v>0</v>
      </c>
      <c r="U43" s="127">
        <v>0</v>
      </c>
      <c r="V43" s="127">
        <v>0</v>
      </c>
      <c r="W43" s="120">
        <v>0</v>
      </c>
      <c r="X43" s="120">
        <v>0</v>
      </c>
      <c r="Y43" s="120">
        <v>0</v>
      </c>
      <c r="Z43" s="127">
        <f t="shared" si="1"/>
        <v>0</v>
      </c>
    </row>
    <row r="44" spans="1:26" ht="16" x14ac:dyDescent="0.2">
      <c r="A44" s="7" t="s">
        <v>20</v>
      </c>
      <c r="B44" s="55">
        <v>22341900.596063726</v>
      </c>
      <c r="C44" s="81">
        <v>1</v>
      </c>
      <c r="D44" s="55">
        <v>23268466.626080334</v>
      </c>
      <c r="E44" s="81">
        <v>1.0001000000000002</v>
      </c>
      <c r="F44" s="55">
        <v>27464088.016258895</v>
      </c>
      <c r="G44" s="81">
        <v>0.99999999999999989</v>
      </c>
      <c r="H44" s="55">
        <v>23101320.571907375</v>
      </c>
      <c r="I44" s="81">
        <v>0.99999999999999989</v>
      </c>
      <c r="J44" s="55">
        <v>23101320.571907375</v>
      </c>
      <c r="K44" s="81">
        <v>0.99990201316511607</v>
      </c>
      <c r="L44" s="55">
        <v>22637931.602112696</v>
      </c>
      <c r="M44" s="81">
        <v>0.99999999999999978</v>
      </c>
      <c r="N44" s="55">
        <v>21957219.809999999</v>
      </c>
      <c r="O44" s="81">
        <v>1</v>
      </c>
      <c r="P44" s="55">
        <v>23372825.37700478</v>
      </c>
      <c r="Q44" s="81">
        <v>1</v>
      </c>
      <c r="R44" s="55">
        <v>23110052.592608765</v>
      </c>
      <c r="S44" s="81">
        <v>1</v>
      </c>
      <c r="T44" s="55">
        <v>22800358.634517036</v>
      </c>
      <c r="U44" s="81">
        <v>1</v>
      </c>
      <c r="V44" s="55">
        <v>23617940.252824631</v>
      </c>
      <c r="W44" s="81">
        <v>1</v>
      </c>
      <c r="X44" s="55">
        <v>14614989.863834927</v>
      </c>
      <c r="Y44" s="81">
        <v>1</v>
      </c>
      <c r="Z44" s="55">
        <f t="shared" si="1"/>
        <v>271388414.51512057</v>
      </c>
    </row>
    <row r="45" spans="1:26" ht="16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40"/>
    </row>
  </sheetData>
  <mergeCells count="2">
    <mergeCell ref="A1:Z1"/>
    <mergeCell ref="A25:Z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7116-9043-B144-A897-D509F6311957}">
  <dimension ref="A2:AN51"/>
  <sheetViews>
    <sheetView topLeftCell="V16" workbookViewId="0">
      <selection activeCell="S37" sqref="S37"/>
    </sheetView>
  </sheetViews>
  <sheetFormatPr baseColWidth="10" defaultColWidth="8.83203125" defaultRowHeight="15" x14ac:dyDescent="0.2"/>
  <cols>
    <col min="1" max="2" width="36.33203125" customWidth="1"/>
    <col min="3" max="7" width="30.83203125" customWidth="1"/>
    <col min="8" max="8" width="16.1640625" customWidth="1"/>
    <col min="9" max="9" width="10.5" customWidth="1"/>
    <col min="10" max="10" width="15.83203125" customWidth="1"/>
    <col min="11" max="11" width="14.33203125" customWidth="1"/>
    <col min="12" max="12" width="16.5" customWidth="1"/>
    <col min="13" max="13" width="11.83203125" customWidth="1"/>
    <col min="14" max="14" width="22.6640625" customWidth="1"/>
    <col min="15" max="15" width="13.6640625" customWidth="1"/>
    <col min="16" max="16" width="16.33203125" customWidth="1"/>
    <col min="17" max="17" width="12.1640625" customWidth="1"/>
    <col min="18" max="18" width="19.5" customWidth="1"/>
    <col min="19" max="19" width="14.6640625" customWidth="1"/>
    <col min="20" max="20" width="16.6640625" customWidth="1"/>
    <col min="21" max="21" width="14.6640625" customWidth="1"/>
    <col min="22" max="22" width="17.33203125" customWidth="1"/>
    <col min="23" max="23" width="14.6640625" customWidth="1"/>
    <col min="24" max="24" width="18.5" customWidth="1"/>
    <col min="25" max="25" width="14.6640625" customWidth="1"/>
    <col min="26" max="26" width="26.5" customWidth="1"/>
    <col min="257" max="258" width="36.33203125" customWidth="1"/>
    <col min="259" max="263" width="30.83203125" customWidth="1"/>
    <col min="264" max="264" width="16.1640625" customWidth="1"/>
    <col min="265" max="265" width="10.5" customWidth="1"/>
    <col min="266" max="266" width="15.83203125" customWidth="1"/>
    <col min="267" max="267" width="14.33203125" customWidth="1"/>
    <col min="268" max="268" width="16.5" customWidth="1"/>
    <col min="269" max="269" width="11.83203125" customWidth="1"/>
    <col min="270" max="270" width="22.6640625" customWidth="1"/>
    <col min="271" max="271" width="13.6640625" customWidth="1"/>
    <col min="272" max="272" width="16.33203125" customWidth="1"/>
    <col min="273" max="273" width="12.1640625" customWidth="1"/>
    <col min="274" max="274" width="19.5" customWidth="1"/>
    <col min="275" max="275" width="14.6640625" customWidth="1"/>
    <col min="276" max="276" width="16.6640625" customWidth="1"/>
    <col min="277" max="277" width="14.6640625" customWidth="1"/>
    <col min="278" max="278" width="17.33203125" customWidth="1"/>
    <col min="279" max="279" width="14.6640625" customWidth="1"/>
    <col min="280" max="280" width="18.5" customWidth="1"/>
    <col min="281" max="281" width="14.6640625" customWidth="1"/>
    <col min="282" max="282" width="26.5" customWidth="1"/>
    <col min="513" max="514" width="36.33203125" customWidth="1"/>
    <col min="515" max="519" width="30.83203125" customWidth="1"/>
    <col min="520" max="520" width="16.1640625" customWidth="1"/>
    <col min="521" max="521" width="10.5" customWidth="1"/>
    <col min="522" max="522" width="15.83203125" customWidth="1"/>
    <col min="523" max="523" width="14.33203125" customWidth="1"/>
    <col min="524" max="524" width="16.5" customWidth="1"/>
    <col min="525" max="525" width="11.83203125" customWidth="1"/>
    <col min="526" max="526" width="22.6640625" customWidth="1"/>
    <col min="527" max="527" width="13.6640625" customWidth="1"/>
    <col min="528" max="528" width="16.33203125" customWidth="1"/>
    <col min="529" max="529" width="12.1640625" customWidth="1"/>
    <col min="530" max="530" width="19.5" customWidth="1"/>
    <col min="531" max="531" width="14.6640625" customWidth="1"/>
    <col min="532" max="532" width="16.6640625" customWidth="1"/>
    <col min="533" max="533" width="14.6640625" customWidth="1"/>
    <col min="534" max="534" width="17.33203125" customWidth="1"/>
    <col min="535" max="535" width="14.6640625" customWidth="1"/>
    <col min="536" max="536" width="18.5" customWidth="1"/>
    <col min="537" max="537" width="14.6640625" customWidth="1"/>
    <col min="538" max="538" width="26.5" customWidth="1"/>
    <col min="769" max="770" width="36.33203125" customWidth="1"/>
    <col min="771" max="775" width="30.83203125" customWidth="1"/>
    <col min="776" max="776" width="16.1640625" customWidth="1"/>
    <col min="777" max="777" width="10.5" customWidth="1"/>
    <col min="778" max="778" width="15.83203125" customWidth="1"/>
    <col min="779" max="779" width="14.33203125" customWidth="1"/>
    <col min="780" max="780" width="16.5" customWidth="1"/>
    <col min="781" max="781" width="11.83203125" customWidth="1"/>
    <col min="782" max="782" width="22.6640625" customWidth="1"/>
    <col min="783" max="783" width="13.6640625" customWidth="1"/>
    <col min="784" max="784" width="16.33203125" customWidth="1"/>
    <col min="785" max="785" width="12.1640625" customWidth="1"/>
    <col min="786" max="786" width="19.5" customWidth="1"/>
    <col min="787" max="787" width="14.6640625" customWidth="1"/>
    <col min="788" max="788" width="16.6640625" customWidth="1"/>
    <col min="789" max="789" width="14.6640625" customWidth="1"/>
    <col min="790" max="790" width="17.33203125" customWidth="1"/>
    <col min="791" max="791" width="14.6640625" customWidth="1"/>
    <col min="792" max="792" width="18.5" customWidth="1"/>
    <col min="793" max="793" width="14.6640625" customWidth="1"/>
    <col min="794" max="794" width="26.5" customWidth="1"/>
    <col min="1025" max="1026" width="36.33203125" customWidth="1"/>
    <col min="1027" max="1031" width="30.83203125" customWidth="1"/>
    <col min="1032" max="1032" width="16.1640625" customWidth="1"/>
    <col min="1033" max="1033" width="10.5" customWidth="1"/>
    <col min="1034" max="1034" width="15.83203125" customWidth="1"/>
    <col min="1035" max="1035" width="14.33203125" customWidth="1"/>
    <col min="1036" max="1036" width="16.5" customWidth="1"/>
    <col min="1037" max="1037" width="11.83203125" customWidth="1"/>
    <col min="1038" max="1038" width="22.6640625" customWidth="1"/>
    <col min="1039" max="1039" width="13.6640625" customWidth="1"/>
    <col min="1040" max="1040" width="16.33203125" customWidth="1"/>
    <col min="1041" max="1041" width="12.1640625" customWidth="1"/>
    <col min="1042" max="1042" width="19.5" customWidth="1"/>
    <col min="1043" max="1043" width="14.6640625" customWidth="1"/>
    <col min="1044" max="1044" width="16.6640625" customWidth="1"/>
    <col min="1045" max="1045" width="14.6640625" customWidth="1"/>
    <col min="1046" max="1046" width="17.33203125" customWidth="1"/>
    <col min="1047" max="1047" width="14.6640625" customWidth="1"/>
    <col min="1048" max="1048" width="18.5" customWidth="1"/>
    <col min="1049" max="1049" width="14.6640625" customWidth="1"/>
    <col min="1050" max="1050" width="26.5" customWidth="1"/>
    <col min="1281" max="1282" width="36.33203125" customWidth="1"/>
    <col min="1283" max="1287" width="30.83203125" customWidth="1"/>
    <col min="1288" max="1288" width="16.1640625" customWidth="1"/>
    <col min="1289" max="1289" width="10.5" customWidth="1"/>
    <col min="1290" max="1290" width="15.83203125" customWidth="1"/>
    <col min="1291" max="1291" width="14.33203125" customWidth="1"/>
    <col min="1292" max="1292" width="16.5" customWidth="1"/>
    <col min="1293" max="1293" width="11.83203125" customWidth="1"/>
    <col min="1294" max="1294" width="22.6640625" customWidth="1"/>
    <col min="1295" max="1295" width="13.6640625" customWidth="1"/>
    <col min="1296" max="1296" width="16.33203125" customWidth="1"/>
    <col min="1297" max="1297" width="12.1640625" customWidth="1"/>
    <col min="1298" max="1298" width="19.5" customWidth="1"/>
    <col min="1299" max="1299" width="14.6640625" customWidth="1"/>
    <col min="1300" max="1300" width="16.6640625" customWidth="1"/>
    <col min="1301" max="1301" width="14.6640625" customWidth="1"/>
    <col min="1302" max="1302" width="17.33203125" customWidth="1"/>
    <col min="1303" max="1303" width="14.6640625" customWidth="1"/>
    <col min="1304" max="1304" width="18.5" customWidth="1"/>
    <col min="1305" max="1305" width="14.6640625" customWidth="1"/>
    <col min="1306" max="1306" width="26.5" customWidth="1"/>
    <col min="1537" max="1538" width="36.33203125" customWidth="1"/>
    <col min="1539" max="1543" width="30.83203125" customWidth="1"/>
    <col min="1544" max="1544" width="16.1640625" customWidth="1"/>
    <col min="1545" max="1545" width="10.5" customWidth="1"/>
    <col min="1546" max="1546" width="15.83203125" customWidth="1"/>
    <col min="1547" max="1547" width="14.33203125" customWidth="1"/>
    <col min="1548" max="1548" width="16.5" customWidth="1"/>
    <col min="1549" max="1549" width="11.83203125" customWidth="1"/>
    <col min="1550" max="1550" width="22.6640625" customWidth="1"/>
    <col min="1551" max="1551" width="13.6640625" customWidth="1"/>
    <col min="1552" max="1552" width="16.33203125" customWidth="1"/>
    <col min="1553" max="1553" width="12.1640625" customWidth="1"/>
    <col min="1554" max="1554" width="19.5" customWidth="1"/>
    <col min="1555" max="1555" width="14.6640625" customWidth="1"/>
    <col min="1556" max="1556" width="16.6640625" customWidth="1"/>
    <col min="1557" max="1557" width="14.6640625" customWidth="1"/>
    <col min="1558" max="1558" width="17.33203125" customWidth="1"/>
    <col min="1559" max="1559" width="14.6640625" customWidth="1"/>
    <col min="1560" max="1560" width="18.5" customWidth="1"/>
    <col min="1561" max="1561" width="14.6640625" customWidth="1"/>
    <col min="1562" max="1562" width="26.5" customWidth="1"/>
    <col min="1793" max="1794" width="36.33203125" customWidth="1"/>
    <col min="1795" max="1799" width="30.83203125" customWidth="1"/>
    <col min="1800" max="1800" width="16.1640625" customWidth="1"/>
    <col min="1801" max="1801" width="10.5" customWidth="1"/>
    <col min="1802" max="1802" width="15.83203125" customWidth="1"/>
    <col min="1803" max="1803" width="14.33203125" customWidth="1"/>
    <col min="1804" max="1804" width="16.5" customWidth="1"/>
    <col min="1805" max="1805" width="11.83203125" customWidth="1"/>
    <col min="1806" max="1806" width="22.6640625" customWidth="1"/>
    <col min="1807" max="1807" width="13.6640625" customWidth="1"/>
    <col min="1808" max="1808" width="16.33203125" customWidth="1"/>
    <col min="1809" max="1809" width="12.1640625" customWidth="1"/>
    <col min="1810" max="1810" width="19.5" customWidth="1"/>
    <col min="1811" max="1811" width="14.6640625" customWidth="1"/>
    <col min="1812" max="1812" width="16.6640625" customWidth="1"/>
    <col min="1813" max="1813" width="14.6640625" customWidth="1"/>
    <col min="1814" max="1814" width="17.33203125" customWidth="1"/>
    <col min="1815" max="1815" width="14.6640625" customWidth="1"/>
    <col min="1816" max="1816" width="18.5" customWidth="1"/>
    <col min="1817" max="1817" width="14.6640625" customWidth="1"/>
    <col min="1818" max="1818" width="26.5" customWidth="1"/>
    <col min="2049" max="2050" width="36.33203125" customWidth="1"/>
    <col min="2051" max="2055" width="30.83203125" customWidth="1"/>
    <col min="2056" max="2056" width="16.1640625" customWidth="1"/>
    <col min="2057" max="2057" width="10.5" customWidth="1"/>
    <col min="2058" max="2058" width="15.83203125" customWidth="1"/>
    <col min="2059" max="2059" width="14.33203125" customWidth="1"/>
    <col min="2060" max="2060" width="16.5" customWidth="1"/>
    <col min="2061" max="2061" width="11.83203125" customWidth="1"/>
    <col min="2062" max="2062" width="22.6640625" customWidth="1"/>
    <col min="2063" max="2063" width="13.6640625" customWidth="1"/>
    <col min="2064" max="2064" width="16.33203125" customWidth="1"/>
    <col min="2065" max="2065" width="12.1640625" customWidth="1"/>
    <col min="2066" max="2066" width="19.5" customWidth="1"/>
    <col min="2067" max="2067" width="14.6640625" customWidth="1"/>
    <col min="2068" max="2068" width="16.6640625" customWidth="1"/>
    <col min="2069" max="2069" width="14.6640625" customWidth="1"/>
    <col min="2070" max="2070" width="17.33203125" customWidth="1"/>
    <col min="2071" max="2071" width="14.6640625" customWidth="1"/>
    <col min="2072" max="2072" width="18.5" customWidth="1"/>
    <col min="2073" max="2073" width="14.6640625" customWidth="1"/>
    <col min="2074" max="2074" width="26.5" customWidth="1"/>
    <col min="2305" max="2306" width="36.33203125" customWidth="1"/>
    <col min="2307" max="2311" width="30.83203125" customWidth="1"/>
    <col min="2312" max="2312" width="16.1640625" customWidth="1"/>
    <col min="2313" max="2313" width="10.5" customWidth="1"/>
    <col min="2314" max="2314" width="15.83203125" customWidth="1"/>
    <col min="2315" max="2315" width="14.33203125" customWidth="1"/>
    <col min="2316" max="2316" width="16.5" customWidth="1"/>
    <col min="2317" max="2317" width="11.83203125" customWidth="1"/>
    <col min="2318" max="2318" width="22.6640625" customWidth="1"/>
    <col min="2319" max="2319" width="13.6640625" customWidth="1"/>
    <col min="2320" max="2320" width="16.33203125" customWidth="1"/>
    <col min="2321" max="2321" width="12.1640625" customWidth="1"/>
    <col min="2322" max="2322" width="19.5" customWidth="1"/>
    <col min="2323" max="2323" width="14.6640625" customWidth="1"/>
    <col min="2324" max="2324" width="16.6640625" customWidth="1"/>
    <col min="2325" max="2325" width="14.6640625" customWidth="1"/>
    <col min="2326" max="2326" width="17.33203125" customWidth="1"/>
    <col min="2327" max="2327" width="14.6640625" customWidth="1"/>
    <col min="2328" max="2328" width="18.5" customWidth="1"/>
    <col min="2329" max="2329" width="14.6640625" customWidth="1"/>
    <col min="2330" max="2330" width="26.5" customWidth="1"/>
    <col min="2561" max="2562" width="36.33203125" customWidth="1"/>
    <col min="2563" max="2567" width="30.83203125" customWidth="1"/>
    <col min="2568" max="2568" width="16.1640625" customWidth="1"/>
    <col min="2569" max="2569" width="10.5" customWidth="1"/>
    <col min="2570" max="2570" width="15.83203125" customWidth="1"/>
    <col min="2571" max="2571" width="14.33203125" customWidth="1"/>
    <col min="2572" max="2572" width="16.5" customWidth="1"/>
    <col min="2573" max="2573" width="11.83203125" customWidth="1"/>
    <col min="2574" max="2574" width="22.6640625" customWidth="1"/>
    <col min="2575" max="2575" width="13.6640625" customWidth="1"/>
    <col min="2576" max="2576" width="16.33203125" customWidth="1"/>
    <col min="2577" max="2577" width="12.1640625" customWidth="1"/>
    <col min="2578" max="2578" width="19.5" customWidth="1"/>
    <col min="2579" max="2579" width="14.6640625" customWidth="1"/>
    <col min="2580" max="2580" width="16.6640625" customWidth="1"/>
    <col min="2581" max="2581" width="14.6640625" customWidth="1"/>
    <col min="2582" max="2582" width="17.33203125" customWidth="1"/>
    <col min="2583" max="2583" width="14.6640625" customWidth="1"/>
    <col min="2584" max="2584" width="18.5" customWidth="1"/>
    <col min="2585" max="2585" width="14.6640625" customWidth="1"/>
    <col min="2586" max="2586" width="26.5" customWidth="1"/>
    <col min="2817" max="2818" width="36.33203125" customWidth="1"/>
    <col min="2819" max="2823" width="30.83203125" customWidth="1"/>
    <col min="2824" max="2824" width="16.1640625" customWidth="1"/>
    <col min="2825" max="2825" width="10.5" customWidth="1"/>
    <col min="2826" max="2826" width="15.83203125" customWidth="1"/>
    <col min="2827" max="2827" width="14.33203125" customWidth="1"/>
    <col min="2828" max="2828" width="16.5" customWidth="1"/>
    <col min="2829" max="2829" width="11.83203125" customWidth="1"/>
    <col min="2830" max="2830" width="22.6640625" customWidth="1"/>
    <col min="2831" max="2831" width="13.6640625" customWidth="1"/>
    <col min="2832" max="2832" width="16.33203125" customWidth="1"/>
    <col min="2833" max="2833" width="12.1640625" customWidth="1"/>
    <col min="2834" max="2834" width="19.5" customWidth="1"/>
    <col min="2835" max="2835" width="14.6640625" customWidth="1"/>
    <col min="2836" max="2836" width="16.6640625" customWidth="1"/>
    <col min="2837" max="2837" width="14.6640625" customWidth="1"/>
    <col min="2838" max="2838" width="17.33203125" customWidth="1"/>
    <col min="2839" max="2839" width="14.6640625" customWidth="1"/>
    <col min="2840" max="2840" width="18.5" customWidth="1"/>
    <col min="2841" max="2841" width="14.6640625" customWidth="1"/>
    <col min="2842" max="2842" width="26.5" customWidth="1"/>
    <col min="3073" max="3074" width="36.33203125" customWidth="1"/>
    <col min="3075" max="3079" width="30.83203125" customWidth="1"/>
    <col min="3080" max="3080" width="16.1640625" customWidth="1"/>
    <col min="3081" max="3081" width="10.5" customWidth="1"/>
    <col min="3082" max="3082" width="15.83203125" customWidth="1"/>
    <col min="3083" max="3083" width="14.33203125" customWidth="1"/>
    <col min="3084" max="3084" width="16.5" customWidth="1"/>
    <col min="3085" max="3085" width="11.83203125" customWidth="1"/>
    <col min="3086" max="3086" width="22.6640625" customWidth="1"/>
    <col min="3087" max="3087" width="13.6640625" customWidth="1"/>
    <col min="3088" max="3088" width="16.33203125" customWidth="1"/>
    <col min="3089" max="3089" width="12.1640625" customWidth="1"/>
    <col min="3090" max="3090" width="19.5" customWidth="1"/>
    <col min="3091" max="3091" width="14.6640625" customWidth="1"/>
    <col min="3092" max="3092" width="16.6640625" customWidth="1"/>
    <col min="3093" max="3093" width="14.6640625" customWidth="1"/>
    <col min="3094" max="3094" width="17.33203125" customWidth="1"/>
    <col min="3095" max="3095" width="14.6640625" customWidth="1"/>
    <col min="3096" max="3096" width="18.5" customWidth="1"/>
    <col min="3097" max="3097" width="14.6640625" customWidth="1"/>
    <col min="3098" max="3098" width="26.5" customWidth="1"/>
    <col min="3329" max="3330" width="36.33203125" customWidth="1"/>
    <col min="3331" max="3335" width="30.83203125" customWidth="1"/>
    <col min="3336" max="3336" width="16.1640625" customWidth="1"/>
    <col min="3337" max="3337" width="10.5" customWidth="1"/>
    <col min="3338" max="3338" width="15.83203125" customWidth="1"/>
    <col min="3339" max="3339" width="14.33203125" customWidth="1"/>
    <col min="3340" max="3340" width="16.5" customWidth="1"/>
    <col min="3341" max="3341" width="11.83203125" customWidth="1"/>
    <col min="3342" max="3342" width="22.6640625" customWidth="1"/>
    <col min="3343" max="3343" width="13.6640625" customWidth="1"/>
    <col min="3344" max="3344" width="16.33203125" customWidth="1"/>
    <col min="3345" max="3345" width="12.1640625" customWidth="1"/>
    <col min="3346" max="3346" width="19.5" customWidth="1"/>
    <col min="3347" max="3347" width="14.6640625" customWidth="1"/>
    <col min="3348" max="3348" width="16.6640625" customWidth="1"/>
    <col min="3349" max="3349" width="14.6640625" customWidth="1"/>
    <col min="3350" max="3350" width="17.33203125" customWidth="1"/>
    <col min="3351" max="3351" width="14.6640625" customWidth="1"/>
    <col min="3352" max="3352" width="18.5" customWidth="1"/>
    <col min="3353" max="3353" width="14.6640625" customWidth="1"/>
    <col min="3354" max="3354" width="26.5" customWidth="1"/>
    <col min="3585" max="3586" width="36.33203125" customWidth="1"/>
    <col min="3587" max="3591" width="30.83203125" customWidth="1"/>
    <col min="3592" max="3592" width="16.1640625" customWidth="1"/>
    <col min="3593" max="3593" width="10.5" customWidth="1"/>
    <col min="3594" max="3594" width="15.83203125" customWidth="1"/>
    <col min="3595" max="3595" width="14.33203125" customWidth="1"/>
    <col min="3596" max="3596" width="16.5" customWidth="1"/>
    <col min="3597" max="3597" width="11.83203125" customWidth="1"/>
    <col min="3598" max="3598" width="22.6640625" customWidth="1"/>
    <col min="3599" max="3599" width="13.6640625" customWidth="1"/>
    <col min="3600" max="3600" width="16.33203125" customWidth="1"/>
    <col min="3601" max="3601" width="12.1640625" customWidth="1"/>
    <col min="3602" max="3602" width="19.5" customWidth="1"/>
    <col min="3603" max="3603" width="14.6640625" customWidth="1"/>
    <col min="3604" max="3604" width="16.6640625" customWidth="1"/>
    <col min="3605" max="3605" width="14.6640625" customWidth="1"/>
    <col min="3606" max="3606" width="17.33203125" customWidth="1"/>
    <col min="3607" max="3607" width="14.6640625" customWidth="1"/>
    <col min="3608" max="3608" width="18.5" customWidth="1"/>
    <col min="3609" max="3609" width="14.6640625" customWidth="1"/>
    <col min="3610" max="3610" width="26.5" customWidth="1"/>
    <col min="3841" max="3842" width="36.33203125" customWidth="1"/>
    <col min="3843" max="3847" width="30.83203125" customWidth="1"/>
    <col min="3848" max="3848" width="16.1640625" customWidth="1"/>
    <col min="3849" max="3849" width="10.5" customWidth="1"/>
    <col min="3850" max="3850" width="15.83203125" customWidth="1"/>
    <col min="3851" max="3851" width="14.33203125" customWidth="1"/>
    <col min="3852" max="3852" width="16.5" customWidth="1"/>
    <col min="3853" max="3853" width="11.83203125" customWidth="1"/>
    <col min="3854" max="3854" width="22.6640625" customWidth="1"/>
    <col min="3855" max="3855" width="13.6640625" customWidth="1"/>
    <col min="3856" max="3856" width="16.33203125" customWidth="1"/>
    <col min="3857" max="3857" width="12.1640625" customWidth="1"/>
    <col min="3858" max="3858" width="19.5" customWidth="1"/>
    <col min="3859" max="3859" width="14.6640625" customWidth="1"/>
    <col min="3860" max="3860" width="16.6640625" customWidth="1"/>
    <col min="3861" max="3861" width="14.6640625" customWidth="1"/>
    <col min="3862" max="3862" width="17.33203125" customWidth="1"/>
    <col min="3863" max="3863" width="14.6640625" customWidth="1"/>
    <col min="3864" max="3864" width="18.5" customWidth="1"/>
    <col min="3865" max="3865" width="14.6640625" customWidth="1"/>
    <col min="3866" max="3866" width="26.5" customWidth="1"/>
    <col min="4097" max="4098" width="36.33203125" customWidth="1"/>
    <col min="4099" max="4103" width="30.83203125" customWidth="1"/>
    <col min="4104" max="4104" width="16.1640625" customWidth="1"/>
    <col min="4105" max="4105" width="10.5" customWidth="1"/>
    <col min="4106" max="4106" width="15.83203125" customWidth="1"/>
    <col min="4107" max="4107" width="14.33203125" customWidth="1"/>
    <col min="4108" max="4108" width="16.5" customWidth="1"/>
    <col min="4109" max="4109" width="11.83203125" customWidth="1"/>
    <col min="4110" max="4110" width="22.6640625" customWidth="1"/>
    <col min="4111" max="4111" width="13.6640625" customWidth="1"/>
    <col min="4112" max="4112" width="16.33203125" customWidth="1"/>
    <col min="4113" max="4113" width="12.1640625" customWidth="1"/>
    <col min="4114" max="4114" width="19.5" customWidth="1"/>
    <col min="4115" max="4115" width="14.6640625" customWidth="1"/>
    <col min="4116" max="4116" width="16.6640625" customWidth="1"/>
    <col min="4117" max="4117" width="14.6640625" customWidth="1"/>
    <col min="4118" max="4118" width="17.33203125" customWidth="1"/>
    <col min="4119" max="4119" width="14.6640625" customWidth="1"/>
    <col min="4120" max="4120" width="18.5" customWidth="1"/>
    <col min="4121" max="4121" width="14.6640625" customWidth="1"/>
    <col min="4122" max="4122" width="26.5" customWidth="1"/>
    <col min="4353" max="4354" width="36.33203125" customWidth="1"/>
    <col min="4355" max="4359" width="30.83203125" customWidth="1"/>
    <col min="4360" max="4360" width="16.1640625" customWidth="1"/>
    <col min="4361" max="4361" width="10.5" customWidth="1"/>
    <col min="4362" max="4362" width="15.83203125" customWidth="1"/>
    <col min="4363" max="4363" width="14.33203125" customWidth="1"/>
    <col min="4364" max="4364" width="16.5" customWidth="1"/>
    <col min="4365" max="4365" width="11.83203125" customWidth="1"/>
    <col min="4366" max="4366" width="22.6640625" customWidth="1"/>
    <col min="4367" max="4367" width="13.6640625" customWidth="1"/>
    <col min="4368" max="4368" width="16.33203125" customWidth="1"/>
    <col min="4369" max="4369" width="12.1640625" customWidth="1"/>
    <col min="4370" max="4370" width="19.5" customWidth="1"/>
    <col min="4371" max="4371" width="14.6640625" customWidth="1"/>
    <col min="4372" max="4372" width="16.6640625" customWidth="1"/>
    <col min="4373" max="4373" width="14.6640625" customWidth="1"/>
    <col min="4374" max="4374" width="17.33203125" customWidth="1"/>
    <col min="4375" max="4375" width="14.6640625" customWidth="1"/>
    <col min="4376" max="4376" width="18.5" customWidth="1"/>
    <col min="4377" max="4377" width="14.6640625" customWidth="1"/>
    <col min="4378" max="4378" width="26.5" customWidth="1"/>
    <col min="4609" max="4610" width="36.33203125" customWidth="1"/>
    <col min="4611" max="4615" width="30.83203125" customWidth="1"/>
    <col min="4616" max="4616" width="16.1640625" customWidth="1"/>
    <col min="4617" max="4617" width="10.5" customWidth="1"/>
    <col min="4618" max="4618" width="15.83203125" customWidth="1"/>
    <col min="4619" max="4619" width="14.33203125" customWidth="1"/>
    <col min="4620" max="4620" width="16.5" customWidth="1"/>
    <col min="4621" max="4621" width="11.83203125" customWidth="1"/>
    <col min="4622" max="4622" width="22.6640625" customWidth="1"/>
    <col min="4623" max="4623" width="13.6640625" customWidth="1"/>
    <col min="4624" max="4624" width="16.33203125" customWidth="1"/>
    <col min="4625" max="4625" width="12.1640625" customWidth="1"/>
    <col min="4626" max="4626" width="19.5" customWidth="1"/>
    <col min="4627" max="4627" width="14.6640625" customWidth="1"/>
    <col min="4628" max="4628" width="16.6640625" customWidth="1"/>
    <col min="4629" max="4629" width="14.6640625" customWidth="1"/>
    <col min="4630" max="4630" width="17.33203125" customWidth="1"/>
    <col min="4631" max="4631" width="14.6640625" customWidth="1"/>
    <col min="4632" max="4632" width="18.5" customWidth="1"/>
    <col min="4633" max="4633" width="14.6640625" customWidth="1"/>
    <col min="4634" max="4634" width="26.5" customWidth="1"/>
    <col min="4865" max="4866" width="36.33203125" customWidth="1"/>
    <col min="4867" max="4871" width="30.83203125" customWidth="1"/>
    <col min="4872" max="4872" width="16.1640625" customWidth="1"/>
    <col min="4873" max="4873" width="10.5" customWidth="1"/>
    <col min="4874" max="4874" width="15.83203125" customWidth="1"/>
    <col min="4875" max="4875" width="14.33203125" customWidth="1"/>
    <col min="4876" max="4876" width="16.5" customWidth="1"/>
    <col min="4877" max="4877" width="11.83203125" customWidth="1"/>
    <col min="4878" max="4878" width="22.6640625" customWidth="1"/>
    <col min="4879" max="4879" width="13.6640625" customWidth="1"/>
    <col min="4880" max="4880" width="16.33203125" customWidth="1"/>
    <col min="4881" max="4881" width="12.1640625" customWidth="1"/>
    <col min="4882" max="4882" width="19.5" customWidth="1"/>
    <col min="4883" max="4883" width="14.6640625" customWidth="1"/>
    <col min="4884" max="4884" width="16.6640625" customWidth="1"/>
    <col min="4885" max="4885" width="14.6640625" customWidth="1"/>
    <col min="4886" max="4886" width="17.33203125" customWidth="1"/>
    <col min="4887" max="4887" width="14.6640625" customWidth="1"/>
    <col min="4888" max="4888" width="18.5" customWidth="1"/>
    <col min="4889" max="4889" width="14.6640625" customWidth="1"/>
    <col min="4890" max="4890" width="26.5" customWidth="1"/>
    <col min="5121" max="5122" width="36.33203125" customWidth="1"/>
    <col min="5123" max="5127" width="30.83203125" customWidth="1"/>
    <col min="5128" max="5128" width="16.1640625" customWidth="1"/>
    <col min="5129" max="5129" width="10.5" customWidth="1"/>
    <col min="5130" max="5130" width="15.83203125" customWidth="1"/>
    <col min="5131" max="5131" width="14.33203125" customWidth="1"/>
    <col min="5132" max="5132" width="16.5" customWidth="1"/>
    <col min="5133" max="5133" width="11.83203125" customWidth="1"/>
    <col min="5134" max="5134" width="22.6640625" customWidth="1"/>
    <col min="5135" max="5135" width="13.6640625" customWidth="1"/>
    <col min="5136" max="5136" width="16.33203125" customWidth="1"/>
    <col min="5137" max="5137" width="12.1640625" customWidth="1"/>
    <col min="5138" max="5138" width="19.5" customWidth="1"/>
    <col min="5139" max="5139" width="14.6640625" customWidth="1"/>
    <col min="5140" max="5140" width="16.6640625" customWidth="1"/>
    <col min="5141" max="5141" width="14.6640625" customWidth="1"/>
    <col min="5142" max="5142" width="17.33203125" customWidth="1"/>
    <col min="5143" max="5143" width="14.6640625" customWidth="1"/>
    <col min="5144" max="5144" width="18.5" customWidth="1"/>
    <col min="5145" max="5145" width="14.6640625" customWidth="1"/>
    <col min="5146" max="5146" width="26.5" customWidth="1"/>
    <col min="5377" max="5378" width="36.33203125" customWidth="1"/>
    <col min="5379" max="5383" width="30.83203125" customWidth="1"/>
    <col min="5384" max="5384" width="16.1640625" customWidth="1"/>
    <col min="5385" max="5385" width="10.5" customWidth="1"/>
    <col min="5386" max="5386" width="15.83203125" customWidth="1"/>
    <col min="5387" max="5387" width="14.33203125" customWidth="1"/>
    <col min="5388" max="5388" width="16.5" customWidth="1"/>
    <col min="5389" max="5389" width="11.83203125" customWidth="1"/>
    <col min="5390" max="5390" width="22.6640625" customWidth="1"/>
    <col min="5391" max="5391" width="13.6640625" customWidth="1"/>
    <col min="5392" max="5392" width="16.33203125" customWidth="1"/>
    <col min="5393" max="5393" width="12.1640625" customWidth="1"/>
    <col min="5394" max="5394" width="19.5" customWidth="1"/>
    <col min="5395" max="5395" width="14.6640625" customWidth="1"/>
    <col min="5396" max="5396" width="16.6640625" customWidth="1"/>
    <col min="5397" max="5397" width="14.6640625" customWidth="1"/>
    <col min="5398" max="5398" width="17.33203125" customWidth="1"/>
    <col min="5399" max="5399" width="14.6640625" customWidth="1"/>
    <col min="5400" max="5400" width="18.5" customWidth="1"/>
    <col min="5401" max="5401" width="14.6640625" customWidth="1"/>
    <col min="5402" max="5402" width="26.5" customWidth="1"/>
    <col min="5633" max="5634" width="36.33203125" customWidth="1"/>
    <col min="5635" max="5639" width="30.83203125" customWidth="1"/>
    <col min="5640" max="5640" width="16.1640625" customWidth="1"/>
    <col min="5641" max="5641" width="10.5" customWidth="1"/>
    <col min="5642" max="5642" width="15.83203125" customWidth="1"/>
    <col min="5643" max="5643" width="14.33203125" customWidth="1"/>
    <col min="5644" max="5644" width="16.5" customWidth="1"/>
    <col min="5645" max="5645" width="11.83203125" customWidth="1"/>
    <col min="5646" max="5646" width="22.6640625" customWidth="1"/>
    <col min="5647" max="5647" width="13.6640625" customWidth="1"/>
    <col min="5648" max="5648" width="16.33203125" customWidth="1"/>
    <col min="5649" max="5649" width="12.1640625" customWidth="1"/>
    <col min="5650" max="5650" width="19.5" customWidth="1"/>
    <col min="5651" max="5651" width="14.6640625" customWidth="1"/>
    <col min="5652" max="5652" width="16.6640625" customWidth="1"/>
    <col min="5653" max="5653" width="14.6640625" customWidth="1"/>
    <col min="5654" max="5654" width="17.33203125" customWidth="1"/>
    <col min="5655" max="5655" width="14.6640625" customWidth="1"/>
    <col min="5656" max="5656" width="18.5" customWidth="1"/>
    <col min="5657" max="5657" width="14.6640625" customWidth="1"/>
    <col min="5658" max="5658" width="26.5" customWidth="1"/>
    <col min="5889" max="5890" width="36.33203125" customWidth="1"/>
    <col min="5891" max="5895" width="30.83203125" customWidth="1"/>
    <col min="5896" max="5896" width="16.1640625" customWidth="1"/>
    <col min="5897" max="5897" width="10.5" customWidth="1"/>
    <col min="5898" max="5898" width="15.83203125" customWidth="1"/>
    <col min="5899" max="5899" width="14.33203125" customWidth="1"/>
    <col min="5900" max="5900" width="16.5" customWidth="1"/>
    <col min="5901" max="5901" width="11.83203125" customWidth="1"/>
    <col min="5902" max="5902" width="22.6640625" customWidth="1"/>
    <col min="5903" max="5903" width="13.6640625" customWidth="1"/>
    <col min="5904" max="5904" width="16.33203125" customWidth="1"/>
    <col min="5905" max="5905" width="12.1640625" customWidth="1"/>
    <col min="5906" max="5906" width="19.5" customWidth="1"/>
    <col min="5907" max="5907" width="14.6640625" customWidth="1"/>
    <col min="5908" max="5908" width="16.6640625" customWidth="1"/>
    <col min="5909" max="5909" width="14.6640625" customWidth="1"/>
    <col min="5910" max="5910" width="17.33203125" customWidth="1"/>
    <col min="5911" max="5911" width="14.6640625" customWidth="1"/>
    <col min="5912" max="5912" width="18.5" customWidth="1"/>
    <col min="5913" max="5913" width="14.6640625" customWidth="1"/>
    <col min="5914" max="5914" width="26.5" customWidth="1"/>
    <col min="6145" max="6146" width="36.33203125" customWidth="1"/>
    <col min="6147" max="6151" width="30.83203125" customWidth="1"/>
    <col min="6152" max="6152" width="16.1640625" customWidth="1"/>
    <col min="6153" max="6153" width="10.5" customWidth="1"/>
    <col min="6154" max="6154" width="15.83203125" customWidth="1"/>
    <col min="6155" max="6155" width="14.33203125" customWidth="1"/>
    <col min="6156" max="6156" width="16.5" customWidth="1"/>
    <col min="6157" max="6157" width="11.83203125" customWidth="1"/>
    <col min="6158" max="6158" width="22.6640625" customWidth="1"/>
    <col min="6159" max="6159" width="13.6640625" customWidth="1"/>
    <col min="6160" max="6160" width="16.33203125" customWidth="1"/>
    <col min="6161" max="6161" width="12.1640625" customWidth="1"/>
    <col min="6162" max="6162" width="19.5" customWidth="1"/>
    <col min="6163" max="6163" width="14.6640625" customWidth="1"/>
    <col min="6164" max="6164" width="16.6640625" customWidth="1"/>
    <col min="6165" max="6165" width="14.6640625" customWidth="1"/>
    <col min="6166" max="6166" width="17.33203125" customWidth="1"/>
    <col min="6167" max="6167" width="14.6640625" customWidth="1"/>
    <col min="6168" max="6168" width="18.5" customWidth="1"/>
    <col min="6169" max="6169" width="14.6640625" customWidth="1"/>
    <col min="6170" max="6170" width="26.5" customWidth="1"/>
    <col min="6401" max="6402" width="36.33203125" customWidth="1"/>
    <col min="6403" max="6407" width="30.83203125" customWidth="1"/>
    <col min="6408" max="6408" width="16.1640625" customWidth="1"/>
    <col min="6409" max="6409" width="10.5" customWidth="1"/>
    <col min="6410" max="6410" width="15.83203125" customWidth="1"/>
    <col min="6411" max="6411" width="14.33203125" customWidth="1"/>
    <col min="6412" max="6412" width="16.5" customWidth="1"/>
    <col min="6413" max="6413" width="11.83203125" customWidth="1"/>
    <col min="6414" max="6414" width="22.6640625" customWidth="1"/>
    <col min="6415" max="6415" width="13.6640625" customWidth="1"/>
    <col min="6416" max="6416" width="16.33203125" customWidth="1"/>
    <col min="6417" max="6417" width="12.1640625" customWidth="1"/>
    <col min="6418" max="6418" width="19.5" customWidth="1"/>
    <col min="6419" max="6419" width="14.6640625" customWidth="1"/>
    <col min="6420" max="6420" width="16.6640625" customWidth="1"/>
    <col min="6421" max="6421" width="14.6640625" customWidth="1"/>
    <col min="6422" max="6422" width="17.33203125" customWidth="1"/>
    <col min="6423" max="6423" width="14.6640625" customWidth="1"/>
    <col min="6424" max="6424" width="18.5" customWidth="1"/>
    <col min="6425" max="6425" width="14.6640625" customWidth="1"/>
    <col min="6426" max="6426" width="26.5" customWidth="1"/>
    <col min="6657" max="6658" width="36.33203125" customWidth="1"/>
    <col min="6659" max="6663" width="30.83203125" customWidth="1"/>
    <col min="6664" max="6664" width="16.1640625" customWidth="1"/>
    <col min="6665" max="6665" width="10.5" customWidth="1"/>
    <col min="6666" max="6666" width="15.83203125" customWidth="1"/>
    <col min="6667" max="6667" width="14.33203125" customWidth="1"/>
    <col min="6668" max="6668" width="16.5" customWidth="1"/>
    <col min="6669" max="6669" width="11.83203125" customWidth="1"/>
    <col min="6670" max="6670" width="22.6640625" customWidth="1"/>
    <col min="6671" max="6671" width="13.6640625" customWidth="1"/>
    <col min="6672" max="6672" width="16.33203125" customWidth="1"/>
    <col min="6673" max="6673" width="12.1640625" customWidth="1"/>
    <col min="6674" max="6674" width="19.5" customWidth="1"/>
    <col min="6675" max="6675" width="14.6640625" customWidth="1"/>
    <col min="6676" max="6676" width="16.6640625" customWidth="1"/>
    <col min="6677" max="6677" width="14.6640625" customWidth="1"/>
    <col min="6678" max="6678" width="17.33203125" customWidth="1"/>
    <col min="6679" max="6679" width="14.6640625" customWidth="1"/>
    <col min="6680" max="6680" width="18.5" customWidth="1"/>
    <col min="6681" max="6681" width="14.6640625" customWidth="1"/>
    <col min="6682" max="6682" width="26.5" customWidth="1"/>
    <col min="6913" max="6914" width="36.33203125" customWidth="1"/>
    <col min="6915" max="6919" width="30.83203125" customWidth="1"/>
    <col min="6920" max="6920" width="16.1640625" customWidth="1"/>
    <col min="6921" max="6921" width="10.5" customWidth="1"/>
    <col min="6922" max="6922" width="15.83203125" customWidth="1"/>
    <col min="6923" max="6923" width="14.33203125" customWidth="1"/>
    <col min="6924" max="6924" width="16.5" customWidth="1"/>
    <col min="6925" max="6925" width="11.83203125" customWidth="1"/>
    <col min="6926" max="6926" width="22.6640625" customWidth="1"/>
    <col min="6927" max="6927" width="13.6640625" customWidth="1"/>
    <col min="6928" max="6928" width="16.33203125" customWidth="1"/>
    <col min="6929" max="6929" width="12.1640625" customWidth="1"/>
    <col min="6930" max="6930" width="19.5" customWidth="1"/>
    <col min="6931" max="6931" width="14.6640625" customWidth="1"/>
    <col min="6932" max="6932" width="16.6640625" customWidth="1"/>
    <col min="6933" max="6933" width="14.6640625" customWidth="1"/>
    <col min="6934" max="6934" width="17.33203125" customWidth="1"/>
    <col min="6935" max="6935" width="14.6640625" customWidth="1"/>
    <col min="6936" max="6936" width="18.5" customWidth="1"/>
    <col min="6937" max="6937" width="14.6640625" customWidth="1"/>
    <col min="6938" max="6938" width="26.5" customWidth="1"/>
    <col min="7169" max="7170" width="36.33203125" customWidth="1"/>
    <col min="7171" max="7175" width="30.83203125" customWidth="1"/>
    <col min="7176" max="7176" width="16.1640625" customWidth="1"/>
    <col min="7177" max="7177" width="10.5" customWidth="1"/>
    <col min="7178" max="7178" width="15.83203125" customWidth="1"/>
    <col min="7179" max="7179" width="14.33203125" customWidth="1"/>
    <col min="7180" max="7180" width="16.5" customWidth="1"/>
    <col min="7181" max="7181" width="11.83203125" customWidth="1"/>
    <col min="7182" max="7182" width="22.6640625" customWidth="1"/>
    <col min="7183" max="7183" width="13.6640625" customWidth="1"/>
    <col min="7184" max="7184" width="16.33203125" customWidth="1"/>
    <col min="7185" max="7185" width="12.1640625" customWidth="1"/>
    <col min="7186" max="7186" width="19.5" customWidth="1"/>
    <col min="7187" max="7187" width="14.6640625" customWidth="1"/>
    <col min="7188" max="7188" width="16.6640625" customWidth="1"/>
    <col min="7189" max="7189" width="14.6640625" customWidth="1"/>
    <col min="7190" max="7190" width="17.33203125" customWidth="1"/>
    <col min="7191" max="7191" width="14.6640625" customWidth="1"/>
    <col min="7192" max="7192" width="18.5" customWidth="1"/>
    <col min="7193" max="7193" width="14.6640625" customWidth="1"/>
    <col min="7194" max="7194" width="26.5" customWidth="1"/>
    <col min="7425" max="7426" width="36.33203125" customWidth="1"/>
    <col min="7427" max="7431" width="30.83203125" customWidth="1"/>
    <col min="7432" max="7432" width="16.1640625" customWidth="1"/>
    <col min="7433" max="7433" width="10.5" customWidth="1"/>
    <col min="7434" max="7434" width="15.83203125" customWidth="1"/>
    <col min="7435" max="7435" width="14.33203125" customWidth="1"/>
    <col min="7436" max="7436" width="16.5" customWidth="1"/>
    <col min="7437" max="7437" width="11.83203125" customWidth="1"/>
    <col min="7438" max="7438" width="22.6640625" customWidth="1"/>
    <col min="7439" max="7439" width="13.6640625" customWidth="1"/>
    <col min="7440" max="7440" width="16.33203125" customWidth="1"/>
    <col min="7441" max="7441" width="12.1640625" customWidth="1"/>
    <col min="7442" max="7442" width="19.5" customWidth="1"/>
    <col min="7443" max="7443" width="14.6640625" customWidth="1"/>
    <col min="7444" max="7444" width="16.6640625" customWidth="1"/>
    <col min="7445" max="7445" width="14.6640625" customWidth="1"/>
    <col min="7446" max="7446" width="17.33203125" customWidth="1"/>
    <col min="7447" max="7447" width="14.6640625" customWidth="1"/>
    <col min="7448" max="7448" width="18.5" customWidth="1"/>
    <col min="7449" max="7449" width="14.6640625" customWidth="1"/>
    <col min="7450" max="7450" width="26.5" customWidth="1"/>
    <col min="7681" max="7682" width="36.33203125" customWidth="1"/>
    <col min="7683" max="7687" width="30.83203125" customWidth="1"/>
    <col min="7688" max="7688" width="16.1640625" customWidth="1"/>
    <col min="7689" max="7689" width="10.5" customWidth="1"/>
    <col min="7690" max="7690" width="15.83203125" customWidth="1"/>
    <col min="7691" max="7691" width="14.33203125" customWidth="1"/>
    <col min="7692" max="7692" width="16.5" customWidth="1"/>
    <col min="7693" max="7693" width="11.83203125" customWidth="1"/>
    <col min="7694" max="7694" width="22.6640625" customWidth="1"/>
    <col min="7695" max="7695" width="13.6640625" customWidth="1"/>
    <col min="7696" max="7696" width="16.33203125" customWidth="1"/>
    <col min="7697" max="7697" width="12.1640625" customWidth="1"/>
    <col min="7698" max="7698" width="19.5" customWidth="1"/>
    <col min="7699" max="7699" width="14.6640625" customWidth="1"/>
    <col min="7700" max="7700" width="16.6640625" customWidth="1"/>
    <col min="7701" max="7701" width="14.6640625" customWidth="1"/>
    <col min="7702" max="7702" width="17.33203125" customWidth="1"/>
    <col min="7703" max="7703" width="14.6640625" customWidth="1"/>
    <col min="7704" max="7704" width="18.5" customWidth="1"/>
    <col min="7705" max="7705" width="14.6640625" customWidth="1"/>
    <col min="7706" max="7706" width="26.5" customWidth="1"/>
    <col min="7937" max="7938" width="36.33203125" customWidth="1"/>
    <col min="7939" max="7943" width="30.83203125" customWidth="1"/>
    <col min="7944" max="7944" width="16.1640625" customWidth="1"/>
    <col min="7945" max="7945" width="10.5" customWidth="1"/>
    <col min="7946" max="7946" width="15.83203125" customWidth="1"/>
    <col min="7947" max="7947" width="14.33203125" customWidth="1"/>
    <col min="7948" max="7948" width="16.5" customWidth="1"/>
    <col min="7949" max="7949" width="11.83203125" customWidth="1"/>
    <col min="7950" max="7950" width="22.6640625" customWidth="1"/>
    <col min="7951" max="7951" width="13.6640625" customWidth="1"/>
    <col min="7952" max="7952" width="16.33203125" customWidth="1"/>
    <col min="7953" max="7953" width="12.1640625" customWidth="1"/>
    <col min="7954" max="7954" width="19.5" customWidth="1"/>
    <col min="7955" max="7955" width="14.6640625" customWidth="1"/>
    <col min="7956" max="7956" width="16.6640625" customWidth="1"/>
    <col min="7957" max="7957" width="14.6640625" customWidth="1"/>
    <col min="7958" max="7958" width="17.33203125" customWidth="1"/>
    <col min="7959" max="7959" width="14.6640625" customWidth="1"/>
    <col min="7960" max="7960" width="18.5" customWidth="1"/>
    <col min="7961" max="7961" width="14.6640625" customWidth="1"/>
    <col min="7962" max="7962" width="26.5" customWidth="1"/>
    <col min="8193" max="8194" width="36.33203125" customWidth="1"/>
    <col min="8195" max="8199" width="30.83203125" customWidth="1"/>
    <col min="8200" max="8200" width="16.1640625" customWidth="1"/>
    <col min="8201" max="8201" width="10.5" customWidth="1"/>
    <col min="8202" max="8202" width="15.83203125" customWidth="1"/>
    <col min="8203" max="8203" width="14.33203125" customWidth="1"/>
    <col min="8204" max="8204" width="16.5" customWidth="1"/>
    <col min="8205" max="8205" width="11.83203125" customWidth="1"/>
    <col min="8206" max="8206" width="22.6640625" customWidth="1"/>
    <col min="8207" max="8207" width="13.6640625" customWidth="1"/>
    <col min="8208" max="8208" width="16.33203125" customWidth="1"/>
    <col min="8209" max="8209" width="12.1640625" customWidth="1"/>
    <col min="8210" max="8210" width="19.5" customWidth="1"/>
    <col min="8211" max="8211" width="14.6640625" customWidth="1"/>
    <col min="8212" max="8212" width="16.6640625" customWidth="1"/>
    <col min="8213" max="8213" width="14.6640625" customWidth="1"/>
    <col min="8214" max="8214" width="17.33203125" customWidth="1"/>
    <col min="8215" max="8215" width="14.6640625" customWidth="1"/>
    <col min="8216" max="8216" width="18.5" customWidth="1"/>
    <col min="8217" max="8217" width="14.6640625" customWidth="1"/>
    <col min="8218" max="8218" width="26.5" customWidth="1"/>
    <col min="8449" max="8450" width="36.33203125" customWidth="1"/>
    <col min="8451" max="8455" width="30.83203125" customWidth="1"/>
    <col min="8456" max="8456" width="16.1640625" customWidth="1"/>
    <col min="8457" max="8457" width="10.5" customWidth="1"/>
    <col min="8458" max="8458" width="15.83203125" customWidth="1"/>
    <col min="8459" max="8459" width="14.33203125" customWidth="1"/>
    <col min="8460" max="8460" width="16.5" customWidth="1"/>
    <col min="8461" max="8461" width="11.83203125" customWidth="1"/>
    <col min="8462" max="8462" width="22.6640625" customWidth="1"/>
    <col min="8463" max="8463" width="13.6640625" customWidth="1"/>
    <col min="8464" max="8464" width="16.33203125" customWidth="1"/>
    <col min="8465" max="8465" width="12.1640625" customWidth="1"/>
    <col min="8466" max="8466" width="19.5" customWidth="1"/>
    <col min="8467" max="8467" width="14.6640625" customWidth="1"/>
    <col min="8468" max="8468" width="16.6640625" customWidth="1"/>
    <col min="8469" max="8469" width="14.6640625" customWidth="1"/>
    <col min="8470" max="8470" width="17.33203125" customWidth="1"/>
    <col min="8471" max="8471" width="14.6640625" customWidth="1"/>
    <col min="8472" max="8472" width="18.5" customWidth="1"/>
    <col min="8473" max="8473" width="14.6640625" customWidth="1"/>
    <col min="8474" max="8474" width="26.5" customWidth="1"/>
    <col min="8705" max="8706" width="36.33203125" customWidth="1"/>
    <col min="8707" max="8711" width="30.83203125" customWidth="1"/>
    <col min="8712" max="8712" width="16.1640625" customWidth="1"/>
    <col min="8713" max="8713" width="10.5" customWidth="1"/>
    <col min="8714" max="8714" width="15.83203125" customWidth="1"/>
    <col min="8715" max="8715" width="14.33203125" customWidth="1"/>
    <col min="8716" max="8716" width="16.5" customWidth="1"/>
    <col min="8717" max="8717" width="11.83203125" customWidth="1"/>
    <col min="8718" max="8718" width="22.6640625" customWidth="1"/>
    <col min="8719" max="8719" width="13.6640625" customWidth="1"/>
    <col min="8720" max="8720" width="16.33203125" customWidth="1"/>
    <col min="8721" max="8721" width="12.1640625" customWidth="1"/>
    <col min="8722" max="8722" width="19.5" customWidth="1"/>
    <col min="8723" max="8723" width="14.6640625" customWidth="1"/>
    <col min="8724" max="8724" width="16.6640625" customWidth="1"/>
    <col min="8725" max="8725" width="14.6640625" customWidth="1"/>
    <col min="8726" max="8726" width="17.33203125" customWidth="1"/>
    <col min="8727" max="8727" width="14.6640625" customWidth="1"/>
    <col min="8728" max="8728" width="18.5" customWidth="1"/>
    <col min="8729" max="8729" width="14.6640625" customWidth="1"/>
    <col min="8730" max="8730" width="26.5" customWidth="1"/>
    <col min="8961" max="8962" width="36.33203125" customWidth="1"/>
    <col min="8963" max="8967" width="30.83203125" customWidth="1"/>
    <col min="8968" max="8968" width="16.1640625" customWidth="1"/>
    <col min="8969" max="8969" width="10.5" customWidth="1"/>
    <col min="8970" max="8970" width="15.83203125" customWidth="1"/>
    <col min="8971" max="8971" width="14.33203125" customWidth="1"/>
    <col min="8972" max="8972" width="16.5" customWidth="1"/>
    <col min="8973" max="8973" width="11.83203125" customWidth="1"/>
    <col min="8974" max="8974" width="22.6640625" customWidth="1"/>
    <col min="8975" max="8975" width="13.6640625" customWidth="1"/>
    <col min="8976" max="8976" width="16.33203125" customWidth="1"/>
    <col min="8977" max="8977" width="12.1640625" customWidth="1"/>
    <col min="8978" max="8978" width="19.5" customWidth="1"/>
    <col min="8979" max="8979" width="14.6640625" customWidth="1"/>
    <col min="8980" max="8980" width="16.6640625" customWidth="1"/>
    <col min="8981" max="8981" width="14.6640625" customWidth="1"/>
    <col min="8982" max="8982" width="17.33203125" customWidth="1"/>
    <col min="8983" max="8983" width="14.6640625" customWidth="1"/>
    <col min="8984" max="8984" width="18.5" customWidth="1"/>
    <col min="8985" max="8985" width="14.6640625" customWidth="1"/>
    <col min="8986" max="8986" width="26.5" customWidth="1"/>
    <col min="9217" max="9218" width="36.33203125" customWidth="1"/>
    <col min="9219" max="9223" width="30.83203125" customWidth="1"/>
    <col min="9224" max="9224" width="16.1640625" customWidth="1"/>
    <col min="9225" max="9225" width="10.5" customWidth="1"/>
    <col min="9226" max="9226" width="15.83203125" customWidth="1"/>
    <col min="9227" max="9227" width="14.33203125" customWidth="1"/>
    <col min="9228" max="9228" width="16.5" customWidth="1"/>
    <col min="9229" max="9229" width="11.83203125" customWidth="1"/>
    <col min="9230" max="9230" width="22.6640625" customWidth="1"/>
    <col min="9231" max="9231" width="13.6640625" customWidth="1"/>
    <col min="9232" max="9232" width="16.33203125" customWidth="1"/>
    <col min="9233" max="9233" width="12.1640625" customWidth="1"/>
    <col min="9234" max="9234" width="19.5" customWidth="1"/>
    <col min="9235" max="9235" width="14.6640625" customWidth="1"/>
    <col min="9236" max="9236" width="16.6640625" customWidth="1"/>
    <col min="9237" max="9237" width="14.6640625" customWidth="1"/>
    <col min="9238" max="9238" width="17.33203125" customWidth="1"/>
    <col min="9239" max="9239" width="14.6640625" customWidth="1"/>
    <col min="9240" max="9240" width="18.5" customWidth="1"/>
    <col min="9241" max="9241" width="14.6640625" customWidth="1"/>
    <col min="9242" max="9242" width="26.5" customWidth="1"/>
    <col min="9473" max="9474" width="36.33203125" customWidth="1"/>
    <col min="9475" max="9479" width="30.83203125" customWidth="1"/>
    <col min="9480" max="9480" width="16.1640625" customWidth="1"/>
    <col min="9481" max="9481" width="10.5" customWidth="1"/>
    <col min="9482" max="9482" width="15.83203125" customWidth="1"/>
    <col min="9483" max="9483" width="14.33203125" customWidth="1"/>
    <col min="9484" max="9484" width="16.5" customWidth="1"/>
    <col min="9485" max="9485" width="11.83203125" customWidth="1"/>
    <col min="9486" max="9486" width="22.6640625" customWidth="1"/>
    <col min="9487" max="9487" width="13.6640625" customWidth="1"/>
    <col min="9488" max="9488" width="16.33203125" customWidth="1"/>
    <col min="9489" max="9489" width="12.1640625" customWidth="1"/>
    <col min="9490" max="9490" width="19.5" customWidth="1"/>
    <col min="9491" max="9491" width="14.6640625" customWidth="1"/>
    <col min="9492" max="9492" width="16.6640625" customWidth="1"/>
    <col min="9493" max="9493" width="14.6640625" customWidth="1"/>
    <col min="9494" max="9494" width="17.33203125" customWidth="1"/>
    <col min="9495" max="9495" width="14.6640625" customWidth="1"/>
    <col min="9496" max="9496" width="18.5" customWidth="1"/>
    <col min="9497" max="9497" width="14.6640625" customWidth="1"/>
    <col min="9498" max="9498" width="26.5" customWidth="1"/>
    <col min="9729" max="9730" width="36.33203125" customWidth="1"/>
    <col min="9731" max="9735" width="30.83203125" customWidth="1"/>
    <col min="9736" max="9736" width="16.1640625" customWidth="1"/>
    <col min="9737" max="9737" width="10.5" customWidth="1"/>
    <col min="9738" max="9738" width="15.83203125" customWidth="1"/>
    <col min="9739" max="9739" width="14.33203125" customWidth="1"/>
    <col min="9740" max="9740" width="16.5" customWidth="1"/>
    <col min="9741" max="9741" width="11.83203125" customWidth="1"/>
    <col min="9742" max="9742" width="22.6640625" customWidth="1"/>
    <col min="9743" max="9743" width="13.6640625" customWidth="1"/>
    <col min="9744" max="9744" width="16.33203125" customWidth="1"/>
    <col min="9745" max="9745" width="12.1640625" customWidth="1"/>
    <col min="9746" max="9746" width="19.5" customWidth="1"/>
    <col min="9747" max="9747" width="14.6640625" customWidth="1"/>
    <col min="9748" max="9748" width="16.6640625" customWidth="1"/>
    <col min="9749" max="9749" width="14.6640625" customWidth="1"/>
    <col min="9750" max="9750" width="17.33203125" customWidth="1"/>
    <col min="9751" max="9751" width="14.6640625" customWidth="1"/>
    <col min="9752" max="9752" width="18.5" customWidth="1"/>
    <col min="9753" max="9753" width="14.6640625" customWidth="1"/>
    <col min="9754" max="9754" width="26.5" customWidth="1"/>
    <col min="9985" max="9986" width="36.33203125" customWidth="1"/>
    <col min="9987" max="9991" width="30.83203125" customWidth="1"/>
    <col min="9992" max="9992" width="16.1640625" customWidth="1"/>
    <col min="9993" max="9993" width="10.5" customWidth="1"/>
    <col min="9994" max="9994" width="15.83203125" customWidth="1"/>
    <col min="9995" max="9995" width="14.33203125" customWidth="1"/>
    <col min="9996" max="9996" width="16.5" customWidth="1"/>
    <col min="9997" max="9997" width="11.83203125" customWidth="1"/>
    <col min="9998" max="9998" width="22.6640625" customWidth="1"/>
    <col min="9999" max="9999" width="13.6640625" customWidth="1"/>
    <col min="10000" max="10000" width="16.33203125" customWidth="1"/>
    <col min="10001" max="10001" width="12.1640625" customWidth="1"/>
    <col min="10002" max="10002" width="19.5" customWidth="1"/>
    <col min="10003" max="10003" width="14.6640625" customWidth="1"/>
    <col min="10004" max="10004" width="16.6640625" customWidth="1"/>
    <col min="10005" max="10005" width="14.6640625" customWidth="1"/>
    <col min="10006" max="10006" width="17.33203125" customWidth="1"/>
    <col min="10007" max="10007" width="14.6640625" customWidth="1"/>
    <col min="10008" max="10008" width="18.5" customWidth="1"/>
    <col min="10009" max="10009" width="14.6640625" customWidth="1"/>
    <col min="10010" max="10010" width="26.5" customWidth="1"/>
    <col min="10241" max="10242" width="36.33203125" customWidth="1"/>
    <col min="10243" max="10247" width="30.83203125" customWidth="1"/>
    <col min="10248" max="10248" width="16.1640625" customWidth="1"/>
    <col min="10249" max="10249" width="10.5" customWidth="1"/>
    <col min="10250" max="10250" width="15.83203125" customWidth="1"/>
    <col min="10251" max="10251" width="14.33203125" customWidth="1"/>
    <col min="10252" max="10252" width="16.5" customWidth="1"/>
    <col min="10253" max="10253" width="11.83203125" customWidth="1"/>
    <col min="10254" max="10254" width="22.6640625" customWidth="1"/>
    <col min="10255" max="10255" width="13.6640625" customWidth="1"/>
    <col min="10256" max="10256" width="16.33203125" customWidth="1"/>
    <col min="10257" max="10257" width="12.1640625" customWidth="1"/>
    <col min="10258" max="10258" width="19.5" customWidth="1"/>
    <col min="10259" max="10259" width="14.6640625" customWidth="1"/>
    <col min="10260" max="10260" width="16.6640625" customWidth="1"/>
    <col min="10261" max="10261" width="14.6640625" customWidth="1"/>
    <col min="10262" max="10262" width="17.33203125" customWidth="1"/>
    <col min="10263" max="10263" width="14.6640625" customWidth="1"/>
    <col min="10264" max="10264" width="18.5" customWidth="1"/>
    <col min="10265" max="10265" width="14.6640625" customWidth="1"/>
    <col min="10266" max="10266" width="26.5" customWidth="1"/>
    <col min="10497" max="10498" width="36.33203125" customWidth="1"/>
    <col min="10499" max="10503" width="30.83203125" customWidth="1"/>
    <col min="10504" max="10504" width="16.1640625" customWidth="1"/>
    <col min="10505" max="10505" width="10.5" customWidth="1"/>
    <col min="10506" max="10506" width="15.83203125" customWidth="1"/>
    <col min="10507" max="10507" width="14.33203125" customWidth="1"/>
    <col min="10508" max="10508" width="16.5" customWidth="1"/>
    <col min="10509" max="10509" width="11.83203125" customWidth="1"/>
    <col min="10510" max="10510" width="22.6640625" customWidth="1"/>
    <col min="10511" max="10511" width="13.6640625" customWidth="1"/>
    <col min="10512" max="10512" width="16.33203125" customWidth="1"/>
    <col min="10513" max="10513" width="12.1640625" customWidth="1"/>
    <col min="10514" max="10514" width="19.5" customWidth="1"/>
    <col min="10515" max="10515" width="14.6640625" customWidth="1"/>
    <col min="10516" max="10516" width="16.6640625" customWidth="1"/>
    <col min="10517" max="10517" width="14.6640625" customWidth="1"/>
    <col min="10518" max="10518" width="17.33203125" customWidth="1"/>
    <col min="10519" max="10519" width="14.6640625" customWidth="1"/>
    <col min="10520" max="10520" width="18.5" customWidth="1"/>
    <col min="10521" max="10521" width="14.6640625" customWidth="1"/>
    <col min="10522" max="10522" width="26.5" customWidth="1"/>
    <col min="10753" max="10754" width="36.33203125" customWidth="1"/>
    <col min="10755" max="10759" width="30.83203125" customWidth="1"/>
    <col min="10760" max="10760" width="16.1640625" customWidth="1"/>
    <col min="10761" max="10761" width="10.5" customWidth="1"/>
    <col min="10762" max="10762" width="15.83203125" customWidth="1"/>
    <col min="10763" max="10763" width="14.33203125" customWidth="1"/>
    <col min="10764" max="10764" width="16.5" customWidth="1"/>
    <col min="10765" max="10765" width="11.83203125" customWidth="1"/>
    <col min="10766" max="10766" width="22.6640625" customWidth="1"/>
    <col min="10767" max="10767" width="13.6640625" customWidth="1"/>
    <col min="10768" max="10768" width="16.33203125" customWidth="1"/>
    <col min="10769" max="10769" width="12.1640625" customWidth="1"/>
    <col min="10770" max="10770" width="19.5" customWidth="1"/>
    <col min="10771" max="10771" width="14.6640625" customWidth="1"/>
    <col min="10772" max="10772" width="16.6640625" customWidth="1"/>
    <col min="10773" max="10773" width="14.6640625" customWidth="1"/>
    <col min="10774" max="10774" width="17.33203125" customWidth="1"/>
    <col min="10775" max="10775" width="14.6640625" customWidth="1"/>
    <col min="10776" max="10776" width="18.5" customWidth="1"/>
    <col min="10777" max="10777" width="14.6640625" customWidth="1"/>
    <col min="10778" max="10778" width="26.5" customWidth="1"/>
    <col min="11009" max="11010" width="36.33203125" customWidth="1"/>
    <col min="11011" max="11015" width="30.83203125" customWidth="1"/>
    <col min="11016" max="11016" width="16.1640625" customWidth="1"/>
    <col min="11017" max="11017" width="10.5" customWidth="1"/>
    <col min="11018" max="11018" width="15.83203125" customWidth="1"/>
    <col min="11019" max="11019" width="14.33203125" customWidth="1"/>
    <col min="11020" max="11020" width="16.5" customWidth="1"/>
    <col min="11021" max="11021" width="11.83203125" customWidth="1"/>
    <col min="11022" max="11022" width="22.6640625" customWidth="1"/>
    <col min="11023" max="11023" width="13.6640625" customWidth="1"/>
    <col min="11024" max="11024" width="16.33203125" customWidth="1"/>
    <col min="11025" max="11025" width="12.1640625" customWidth="1"/>
    <col min="11026" max="11026" width="19.5" customWidth="1"/>
    <col min="11027" max="11027" width="14.6640625" customWidth="1"/>
    <col min="11028" max="11028" width="16.6640625" customWidth="1"/>
    <col min="11029" max="11029" width="14.6640625" customWidth="1"/>
    <col min="11030" max="11030" width="17.33203125" customWidth="1"/>
    <col min="11031" max="11031" width="14.6640625" customWidth="1"/>
    <col min="11032" max="11032" width="18.5" customWidth="1"/>
    <col min="11033" max="11033" width="14.6640625" customWidth="1"/>
    <col min="11034" max="11034" width="26.5" customWidth="1"/>
    <col min="11265" max="11266" width="36.33203125" customWidth="1"/>
    <col min="11267" max="11271" width="30.83203125" customWidth="1"/>
    <col min="11272" max="11272" width="16.1640625" customWidth="1"/>
    <col min="11273" max="11273" width="10.5" customWidth="1"/>
    <col min="11274" max="11274" width="15.83203125" customWidth="1"/>
    <col min="11275" max="11275" width="14.33203125" customWidth="1"/>
    <col min="11276" max="11276" width="16.5" customWidth="1"/>
    <col min="11277" max="11277" width="11.83203125" customWidth="1"/>
    <col min="11278" max="11278" width="22.6640625" customWidth="1"/>
    <col min="11279" max="11279" width="13.6640625" customWidth="1"/>
    <col min="11280" max="11280" width="16.33203125" customWidth="1"/>
    <col min="11281" max="11281" width="12.1640625" customWidth="1"/>
    <col min="11282" max="11282" width="19.5" customWidth="1"/>
    <col min="11283" max="11283" width="14.6640625" customWidth="1"/>
    <col min="11284" max="11284" width="16.6640625" customWidth="1"/>
    <col min="11285" max="11285" width="14.6640625" customWidth="1"/>
    <col min="11286" max="11286" width="17.33203125" customWidth="1"/>
    <col min="11287" max="11287" width="14.6640625" customWidth="1"/>
    <col min="11288" max="11288" width="18.5" customWidth="1"/>
    <col min="11289" max="11289" width="14.6640625" customWidth="1"/>
    <col min="11290" max="11290" width="26.5" customWidth="1"/>
    <col min="11521" max="11522" width="36.33203125" customWidth="1"/>
    <col min="11523" max="11527" width="30.83203125" customWidth="1"/>
    <col min="11528" max="11528" width="16.1640625" customWidth="1"/>
    <col min="11529" max="11529" width="10.5" customWidth="1"/>
    <col min="11530" max="11530" width="15.83203125" customWidth="1"/>
    <col min="11531" max="11531" width="14.33203125" customWidth="1"/>
    <col min="11532" max="11532" width="16.5" customWidth="1"/>
    <col min="11533" max="11533" width="11.83203125" customWidth="1"/>
    <col min="11534" max="11534" width="22.6640625" customWidth="1"/>
    <col min="11535" max="11535" width="13.6640625" customWidth="1"/>
    <col min="11536" max="11536" width="16.33203125" customWidth="1"/>
    <col min="11537" max="11537" width="12.1640625" customWidth="1"/>
    <col min="11538" max="11538" width="19.5" customWidth="1"/>
    <col min="11539" max="11539" width="14.6640625" customWidth="1"/>
    <col min="11540" max="11540" width="16.6640625" customWidth="1"/>
    <col min="11541" max="11541" width="14.6640625" customWidth="1"/>
    <col min="11542" max="11542" width="17.33203125" customWidth="1"/>
    <col min="11543" max="11543" width="14.6640625" customWidth="1"/>
    <col min="11544" max="11544" width="18.5" customWidth="1"/>
    <col min="11545" max="11545" width="14.6640625" customWidth="1"/>
    <col min="11546" max="11546" width="26.5" customWidth="1"/>
    <col min="11777" max="11778" width="36.33203125" customWidth="1"/>
    <col min="11779" max="11783" width="30.83203125" customWidth="1"/>
    <col min="11784" max="11784" width="16.1640625" customWidth="1"/>
    <col min="11785" max="11785" width="10.5" customWidth="1"/>
    <col min="11786" max="11786" width="15.83203125" customWidth="1"/>
    <col min="11787" max="11787" width="14.33203125" customWidth="1"/>
    <col min="11788" max="11788" width="16.5" customWidth="1"/>
    <col min="11789" max="11789" width="11.83203125" customWidth="1"/>
    <col min="11790" max="11790" width="22.6640625" customWidth="1"/>
    <col min="11791" max="11791" width="13.6640625" customWidth="1"/>
    <col min="11792" max="11792" width="16.33203125" customWidth="1"/>
    <col min="11793" max="11793" width="12.1640625" customWidth="1"/>
    <col min="11794" max="11794" width="19.5" customWidth="1"/>
    <col min="11795" max="11795" width="14.6640625" customWidth="1"/>
    <col min="11796" max="11796" width="16.6640625" customWidth="1"/>
    <col min="11797" max="11797" width="14.6640625" customWidth="1"/>
    <col min="11798" max="11798" width="17.33203125" customWidth="1"/>
    <col min="11799" max="11799" width="14.6640625" customWidth="1"/>
    <col min="11800" max="11800" width="18.5" customWidth="1"/>
    <col min="11801" max="11801" width="14.6640625" customWidth="1"/>
    <col min="11802" max="11802" width="26.5" customWidth="1"/>
    <col min="12033" max="12034" width="36.33203125" customWidth="1"/>
    <col min="12035" max="12039" width="30.83203125" customWidth="1"/>
    <col min="12040" max="12040" width="16.1640625" customWidth="1"/>
    <col min="12041" max="12041" width="10.5" customWidth="1"/>
    <col min="12042" max="12042" width="15.83203125" customWidth="1"/>
    <col min="12043" max="12043" width="14.33203125" customWidth="1"/>
    <col min="12044" max="12044" width="16.5" customWidth="1"/>
    <col min="12045" max="12045" width="11.83203125" customWidth="1"/>
    <col min="12046" max="12046" width="22.6640625" customWidth="1"/>
    <col min="12047" max="12047" width="13.6640625" customWidth="1"/>
    <col min="12048" max="12048" width="16.33203125" customWidth="1"/>
    <col min="12049" max="12049" width="12.1640625" customWidth="1"/>
    <col min="12050" max="12050" width="19.5" customWidth="1"/>
    <col min="12051" max="12051" width="14.6640625" customWidth="1"/>
    <col min="12052" max="12052" width="16.6640625" customWidth="1"/>
    <col min="12053" max="12053" width="14.6640625" customWidth="1"/>
    <col min="12054" max="12054" width="17.33203125" customWidth="1"/>
    <col min="12055" max="12055" width="14.6640625" customWidth="1"/>
    <col min="12056" max="12056" width="18.5" customWidth="1"/>
    <col min="12057" max="12057" width="14.6640625" customWidth="1"/>
    <col min="12058" max="12058" width="26.5" customWidth="1"/>
    <col min="12289" max="12290" width="36.33203125" customWidth="1"/>
    <col min="12291" max="12295" width="30.83203125" customWidth="1"/>
    <col min="12296" max="12296" width="16.1640625" customWidth="1"/>
    <col min="12297" max="12297" width="10.5" customWidth="1"/>
    <col min="12298" max="12298" width="15.83203125" customWidth="1"/>
    <col min="12299" max="12299" width="14.33203125" customWidth="1"/>
    <col min="12300" max="12300" width="16.5" customWidth="1"/>
    <col min="12301" max="12301" width="11.83203125" customWidth="1"/>
    <col min="12302" max="12302" width="22.6640625" customWidth="1"/>
    <col min="12303" max="12303" width="13.6640625" customWidth="1"/>
    <col min="12304" max="12304" width="16.33203125" customWidth="1"/>
    <col min="12305" max="12305" width="12.1640625" customWidth="1"/>
    <col min="12306" max="12306" width="19.5" customWidth="1"/>
    <col min="12307" max="12307" width="14.6640625" customWidth="1"/>
    <col min="12308" max="12308" width="16.6640625" customWidth="1"/>
    <col min="12309" max="12309" width="14.6640625" customWidth="1"/>
    <col min="12310" max="12310" width="17.33203125" customWidth="1"/>
    <col min="12311" max="12311" width="14.6640625" customWidth="1"/>
    <col min="12312" max="12312" width="18.5" customWidth="1"/>
    <col min="12313" max="12313" width="14.6640625" customWidth="1"/>
    <col min="12314" max="12314" width="26.5" customWidth="1"/>
    <col min="12545" max="12546" width="36.33203125" customWidth="1"/>
    <col min="12547" max="12551" width="30.83203125" customWidth="1"/>
    <col min="12552" max="12552" width="16.1640625" customWidth="1"/>
    <col min="12553" max="12553" width="10.5" customWidth="1"/>
    <col min="12554" max="12554" width="15.83203125" customWidth="1"/>
    <col min="12555" max="12555" width="14.33203125" customWidth="1"/>
    <col min="12556" max="12556" width="16.5" customWidth="1"/>
    <col min="12557" max="12557" width="11.83203125" customWidth="1"/>
    <col min="12558" max="12558" width="22.6640625" customWidth="1"/>
    <col min="12559" max="12559" width="13.6640625" customWidth="1"/>
    <col min="12560" max="12560" width="16.33203125" customWidth="1"/>
    <col min="12561" max="12561" width="12.1640625" customWidth="1"/>
    <col min="12562" max="12562" width="19.5" customWidth="1"/>
    <col min="12563" max="12563" width="14.6640625" customWidth="1"/>
    <col min="12564" max="12564" width="16.6640625" customWidth="1"/>
    <col min="12565" max="12565" width="14.6640625" customWidth="1"/>
    <col min="12566" max="12566" width="17.33203125" customWidth="1"/>
    <col min="12567" max="12567" width="14.6640625" customWidth="1"/>
    <col min="12568" max="12568" width="18.5" customWidth="1"/>
    <col min="12569" max="12569" width="14.6640625" customWidth="1"/>
    <col min="12570" max="12570" width="26.5" customWidth="1"/>
    <col min="12801" max="12802" width="36.33203125" customWidth="1"/>
    <col min="12803" max="12807" width="30.83203125" customWidth="1"/>
    <col min="12808" max="12808" width="16.1640625" customWidth="1"/>
    <col min="12809" max="12809" width="10.5" customWidth="1"/>
    <col min="12810" max="12810" width="15.83203125" customWidth="1"/>
    <col min="12811" max="12811" width="14.33203125" customWidth="1"/>
    <col min="12812" max="12812" width="16.5" customWidth="1"/>
    <col min="12813" max="12813" width="11.83203125" customWidth="1"/>
    <col min="12814" max="12814" width="22.6640625" customWidth="1"/>
    <col min="12815" max="12815" width="13.6640625" customWidth="1"/>
    <col min="12816" max="12816" width="16.33203125" customWidth="1"/>
    <col min="12817" max="12817" width="12.1640625" customWidth="1"/>
    <col min="12818" max="12818" width="19.5" customWidth="1"/>
    <col min="12819" max="12819" width="14.6640625" customWidth="1"/>
    <col min="12820" max="12820" width="16.6640625" customWidth="1"/>
    <col min="12821" max="12821" width="14.6640625" customWidth="1"/>
    <col min="12822" max="12822" width="17.33203125" customWidth="1"/>
    <col min="12823" max="12823" width="14.6640625" customWidth="1"/>
    <col min="12824" max="12824" width="18.5" customWidth="1"/>
    <col min="12825" max="12825" width="14.6640625" customWidth="1"/>
    <col min="12826" max="12826" width="26.5" customWidth="1"/>
    <col min="13057" max="13058" width="36.33203125" customWidth="1"/>
    <col min="13059" max="13063" width="30.83203125" customWidth="1"/>
    <col min="13064" max="13064" width="16.1640625" customWidth="1"/>
    <col min="13065" max="13065" width="10.5" customWidth="1"/>
    <col min="13066" max="13066" width="15.83203125" customWidth="1"/>
    <col min="13067" max="13067" width="14.33203125" customWidth="1"/>
    <col min="13068" max="13068" width="16.5" customWidth="1"/>
    <col min="13069" max="13069" width="11.83203125" customWidth="1"/>
    <col min="13070" max="13070" width="22.6640625" customWidth="1"/>
    <col min="13071" max="13071" width="13.6640625" customWidth="1"/>
    <col min="13072" max="13072" width="16.33203125" customWidth="1"/>
    <col min="13073" max="13073" width="12.1640625" customWidth="1"/>
    <col min="13074" max="13074" width="19.5" customWidth="1"/>
    <col min="13075" max="13075" width="14.6640625" customWidth="1"/>
    <col min="13076" max="13076" width="16.6640625" customWidth="1"/>
    <col min="13077" max="13077" width="14.6640625" customWidth="1"/>
    <col min="13078" max="13078" width="17.33203125" customWidth="1"/>
    <col min="13079" max="13079" width="14.6640625" customWidth="1"/>
    <col min="13080" max="13080" width="18.5" customWidth="1"/>
    <col min="13081" max="13081" width="14.6640625" customWidth="1"/>
    <col min="13082" max="13082" width="26.5" customWidth="1"/>
    <col min="13313" max="13314" width="36.33203125" customWidth="1"/>
    <col min="13315" max="13319" width="30.83203125" customWidth="1"/>
    <col min="13320" max="13320" width="16.1640625" customWidth="1"/>
    <col min="13321" max="13321" width="10.5" customWidth="1"/>
    <col min="13322" max="13322" width="15.83203125" customWidth="1"/>
    <col min="13323" max="13323" width="14.33203125" customWidth="1"/>
    <col min="13324" max="13324" width="16.5" customWidth="1"/>
    <col min="13325" max="13325" width="11.83203125" customWidth="1"/>
    <col min="13326" max="13326" width="22.6640625" customWidth="1"/>
    <col min="13327" max="13327" width="13.6640625" customWidth="1"/>
    <col min="13328" max="13328" width="16.33203125" customWidth="1"/>
    <col min="13329" max="13329" width="12.1640625" customWidth="1"/>
    <col min="13330" max="13330" width="19.5" customWidth="1"/>
    <col min="13331" max="13331" width="14.6640625" customWidth="1"/>
    <col min="13332" max="13332" width="16.6640625" customWidth="1"/>
    <col min="13333" max="13333" width="14.6640625" customWidth="1"/>
    <col min="13334" max="13334" width="17.33203125" customWidth="1"/>
    <col min="13335" max="13335" width="14.6640625" customWidth="1"/>
    <col min="13336" max="13336" width="18.5" customWidth="1"/>
    <col min="13337" max="13337" width="14.6640625" customWidth="1"/>
    <col min="13338" max="13338" width="26.5" customWidth="1"/>
    <col min="13569" max="13570" width="36.33203125" customWidth="1"/>
    <col min="13571" max="13575" width="30.83203125" customWidth="1"/>
    <col min="13576" max="13576" width="16.1640625" customWidth="1"/>
    <col min="13577" max="13577" width="10.5" customWidth="1"/>
    <col min="13578" max="13578" width="15.83203125" customWidth="1"/>
    <col min="13579" max="13579" width="14.33203125" customWidth="1"/>
    <col min="13580" max="13580" width="16.5" customWidth="1"/>
    <col min="13581" max="13581" width="11.83203125" customWidth="1"/>
    <col min="13582" max="13582" width="22.6640625" customWidth="1"/>
    <col min="13583" max="13583" width="13.6640625" customWidth="1"/>
    <col min="13584" max="13584" width="16.33203125" customWidth="1"/>
    <col min="13585" max="13585" width="12.1640625" customWidth="1"/>
    <col min="13586" max="13586" width="19.5" customWidth="1"/>
    <col min="13587" max="13587" width="14.6640625" customWidth="1"/>
    <col min="13588" max="13588" width="16.6640625" customWidth="1"/>
    <col min="13589" max="13589" width="14.6640625" customWidth="1"/>
    <col min="13590" max="13590" width="17.33203125" customWidth="1"/>
    <col min="13591" max="13591" width="14.6640625" customWidth="1"/>
    <col min="13592" max="13592" width="18.5" customWidth="1"/>
    <col min="13593" max="13593" width="14.6640625" customWidth="1"/>
    <col min="13594" max="13594" width="26.5" customWidth="1"/>
    <col min="13825" max="13826" width="36.33203125" customWidth="1"/>
    <col min="13827" max="13831" width="30.83203125" customWidth="1"/>
    <col min="13832" max="13832" width="16.1640625" customWidth="1"/>
    <col min="13833" max="13833" width="10.5" customWidth="1"/>
    <col min="13834" max="13834" width="15.83203125" customWidth="1"/>
    <col min="13835" max="13835" width="14.33203125" customWidth="1"/>
    <col min="13836" max="13836" width="16.5" customWidth="1"/>
    <col min="13837" max="13837" width="11.83203125" customWidth="1"/>
    <col min="13838" max="13838" width="22.6640625" customWidth="1"/>
    <col min="13839" max="13839" width="13.6640625" customWidth="1"/>
    <col min="13840" max="13840" width="16.33203125" customWidth="1"/>
    <col min="13841" max="13841" width="12.1640625" customWidth="1"/>
    <col min="13842" max="13842" width="19.5" customWidth="1"/>
    <col min="13843" max="13843" width="14.6640625" customWidth="1"/>
    <col min="13844" max="13844" width="16.6640625" customWidth="1"/>
    <col min="13845" max="13845" width="14.6640625" customWidth="1"/>
    <col min="13846" max="13846" width="17.33203125" customWidth="1"/>
    <col min="13847" max="13847" width="14.6640625" customWidth="1"/>
    <col min="13848" max="13848" width="18.5" customWidth="1"/>
    <col min="13849" max="13849" width="14.6640625" customWidth="1"/>
    <col min="13850" max="13850" width="26.5" customWidth="1"/>
    <col min="14081" max="14082" width="36.33203125" customWidth="1"/>
    <col min="14083" max="14087" width="30.83203125" customWidth="1"/>
    <col min="14088" max="14088" width="16.1640625" customWidth="1"/>
    <col min="14089" max="14089" width="10.5" customWidth="1"/>
    <col min="14090" max="14090" width="15.83203125" customWidth="1"/>
    <col min="14091" max="14091" width="14.33203125" customWidth="1"/>
    <col min="14092" max="14092" width="16.5" customWidth="1"/>
    <col min="14093" max="14093" width="11.83203125" customWidth="1"/>
    <col min="14094" max="14094" width="22.6640625" customWidth="1"/>
    <col min="14095" max="14095" width="13.6640625" customWidth="1"/>
    <col min="14096" max="14096" width="16.33203125" customWidth="1"/>
    <col min="14097" max="14097" width="12.1640625" customWidth="1"/>
    <col min="14098" max="14098" width="19.5" customWidth="1"/>
    <col min="14099" max="14099" width="14.6640625" customWidth="1"/>
    <col min="14100" max="14100" width="16.6640625" customWidth="1"/>
    <col min="14101" max="14101" width="14.6640625" customWidth="1"/>
    <col min="14102" max="14102" width="17.33203125" customWidth="1"/>
    <col min="14103" max="14103" width="14.6640625" customWidth="1"/>
    <col min="14104" max="14104" width="18.5" customWidth="1"/>
    <col min="14105" max="14105" width="14.6640625" customWidth="1"/>
    <col min="14106" max="14106" width="26.5" customWidth="1"/>
    <col min="14337" max="14338" width="36.33203125" customWidth="1"/>
    <col min="14339" max="14343" width="30.83203125" customWidth="1"/>
    <col min="14344" max="14344" width="16.1640625" customWidth="1"/>
    <col min="14345" max="14345" width="10.5" customWidth="1"/>
    <col min="14346" max="14346" width="15.83203125" customWidth="1"/>
    <col min="14347" max="14347" width="14.33203125" customWidth="1"/>
    <col min="14348" max="14348" width="16.5" customWidth="1"/>
    <col min="14349" max="14349" width="11.83203125" customWidth="1"/>
    <col min="14350" max="14350" width="22.6640625" customWidth="1"/>
    <col min="14351" max="14351" width="13.6640625" customWidth="1"/>
    <col min="14352" max="14352" width="16.33203125" customWidth="1"/>
    <col min="14353" max="14353" width="12.1640625" customWidth="1"/>
    <col min="14354" max="14354" width="19.5" customWidth="1"/>
    <col min="14355" max="14355" width="14.6640625" customWidth="1"/>
    <col min="14356" max="14356" width="16.6640625" customWidth="1"/>
    <col min="14357" max="14357" width="14.6640625" customWidth="1"/>
    <col min="14358" max="14358" width="17.33203125" customWidth="1"/>
    <col min="14359" max="14359" width="14.6640625" customWidth="1"/>
    <col min="14360" max="14360" width="18.5" customWidth="1"/>
    <col min="14361" max="14361" width="14.6640625" customWidth="1"/>
    <col min="14362" max="14362" width="26.5" customWidth="1"/>
    <col min="14593" max="14594" width="36.33203125" customWidth="1"/>
    <col min="14595" max="14599" width="30.83203125" customWidth="1"/>
    <col min="14600" max="14600" width="16.1640625" customWidth="1"/>
    <col min="14601" max="14601" width="10.5" customWidth="1"/>
    <col min="14602" max="14602" width="15.83203125" customWidth="1"/>
    <col min="14603" max="14603" width="14.33203125" customWidth="1"/>
    <col min="14604" max="14604" width="16.5" customWidth="1"/>
    <col min="14605" max="14605" width="11.83203125" customWidth="1"/>
    <col min="14606" max="14606" width="22.6640625" customWidth="1"/>
    <col min="14607" max="14607" width="13.6640625" customWidth="1"/>
    <col min="14608" max="14608" width="16.33203125" customWidth="1"/>
    <col min="14609" max="14609" width="12.1640625" customWidth="1"/>
    <col min="14610" max="14610" width="19.5" customWidth="1"/>
    <col min="14611" max="14611" width="14.6640625" customWidth="1"/>
    <col min="14612" max="14612" width="16.6640625" customWidth="1"/>
    <col min="14613" max="14613" width="14.6640625" customWidth="1"/>
    <col min="14614" max="14614" width="17.33203125" customWidth="1"/>
    <col min="14615" max="14615" width="14.6640625" customWidth="1"/>
    <col min="14616" max="14616" width="18.5" customWidth="1"/>
    <col min="14617" max="14617" width="14.6640625" customWidth="1"/>
    <col min="14618" max="14618" width="26.5" customWidth="1"/>
    <col min="14849" max="14850" width="36.33203125" customWidth="1"/>
    <col min="14851" max="14855" width="30.83203125" customWidth="1"/>
    <col min="14856" max="14856" width="16.1640625" customWidth="1"/>
    <col min="14857" max="14857" width="10.5" customWidth="1"/>
    <col min="14858" max="14858" width="15.83203125" customWidth="1"/>
    <col min="14859" max="14859" width="14.33203125" customWidth="1"/>
    <col min="14860" max="14860" width="16.5" customWidth="1"/>
    <col min="14861" max="14861" width="11.83203125" customWidth="1"/>
    <col min="14862" max="14862" width="22.6640625" customWidth="1"/>
    <col min="14863" max="14863" width="13.6640625" customWidth="1"/>
    <col min="14864" max="14864" width="16.33203125" customWidth="1"/>
    <col min="14865" max="14865" width="12.1640625" customWidth="1"/>
    <col min="14866" max="14866" width="19.5" customWidth="1"/>
    <col min="14867" max="14867" width="14.6640625" customWidth="1"/>
    <col min="14868" max="14868" width="16.6640625" customWidth="1"/>
    <col min="14869" max="14869" width="14.6640625" customWidth="1"/>
    <col min="14870" max="14870" width="17.33203125" customWidth="1"/>
    <col min="14871" max="14871" width="14.6640625" customWidth="1"/>
    <col min="14872" max="14872" width="18.5" customWidth="1"/>
    <col min="14873" max="14873" width="14.6640625" customWidth="1"/>
    <col min="14874" max="14874" width="26.5" customWidth="1"/>
    <col min="15105" max="15106" width="36.33203125" customWidth="1"/>
    <col min="15107" max="15111" width="30.83203125" customWidth="1"/>
    <col min="15112" max="15112" width="16.1640625" customWidth="1"/>
    <col min="15113" max="15113" width="10.5" customWidth="1"/>
    <col min="15114" max="15114" width="15.83203125" customWidth="1"/>
    <col min="15115" max="15115" width="14.33203125" customWidth="1"/>
    <col min="15116" max="15116" width="16.5" customWidth="1"/>
    <col min="15117" max="15117" width="11.83203125" customWidth="1"/>
    <col min="15118" max="15118" width="22.6640625" customWidth="1"/>
    <col min="15119" max="15119" width="13.6640625" customWidth="1"/>
    <col min="15120" max="15120" width="16.33203125" customWidth="1"/>
    <col min="15121" max="15121" width="12.1640625" customWidth="1"/>
    <col min="15122" max="15122" width="19.5" customWidth="1"/>
    <col min="15123" max="15123" width="14.6640625" customWidth="1"/>
    <col min="15124" max="15124" width="16.6640625" customWidth="1"/>
    <col min="15125" max="15125" width="14.6640625" customWidth="1"/>
    <col min="15126" max="15126" width="17.33203125" customWidth="1"/>
    <col min="15127" max="15127" width="14.6640625" customWidth="1"/>
    <col min="15128" max="15128" width="18.5" customWidth="1"/>
    <col min="15129" max="15129" width="14.6640625" customWidth="1"/>
    <col min="15130" max="15130" width="26.5" customWidth="1"/>
    <col min="15361" max="15362" width="36.33203125" customWidth="1"/>
    <col min="15363" max="15367" width="30.83203125" customWidth="1"/>
    <col min="15368" max="15368" width="16.1640625" customWidth="1"/>
    <col min="15369" max="15369" width="10.5" customWidth="1"/>
    <col min="15370" max="15370" width="15.83203125" customWidth="1"/>
    <col min="15371" max="15371" width="14.33203125" customWidth="1"/>
    <col min="15372" max="15372" width="16.5" customWidth="1"/>
    <col min="15373" max="15373" width="11.83203125" customWidth="1"/>
    <col min="15374" max="15374" width="22.6640625" customWidth="1"/>
    <col min="15375" max="15375" width="13.6640625" customWidth="1"/>
    <col min="15376" max="15376" width="16.33203125" customWidth="1"/>
    <col min="15377" max="15377" width="12.1640625" customWidth="1"/>
    <col min="15378" max="15378" width="19.5" customWidth="1"/>
    <col min="15379" max="15379" width="14.6640625" customWidth="1"/>
    <col min="15380" max="15380" width="16.6640625" customWidth="1"/>
    <col min="15381" max="15381" width="14.6640625" customWidth="1"/>
    <col min="15382" max="15382" width="17.33203125" customWidth="1"/>
    <col min="15383" max="15383" width="14.6640625" customWidth="1"/>
    <col min="15384" max="15384" width="18.5" customWidth="1"/>
    <col min="15385" max="15385" width="14.6640625" customWidth="1"/>
    <col min="15386" max="15386" width="26.5" customWidth="1"/>
    <col min="15617" max="15618" width="36.33203125" customWidth="1"/>
    <col min="15619" max="15623" width="30.83203125" customWidth="1"/>
    <col min="15624" max="15624" width="16.1640625" customWidth="1"/>
    <col min="15625" max="15625" width="10.5" customWidth="1"/>
    <col min="15626" max="15626" width="15.83203125" customWidth="1"/>
    <col min="15627" max="15627" width="14.33203125" customWidth="1"/>
    <col min="15628" max="15628" width="16.5" customWidth="1"/>
    <col min="15629" max="15629" width="11.83203125" customWidth="1"/>
    <col min="15630" max="15630" width="22.6640625" customWidth="1"/>
    <col min="15631" max="15631" width="13.6640625" customWidth="1"/>
    <col min="15632" max="15632" width="16.33203125" customWidth="1"/>
    <col min="15633" max="15633" width="12.1640625" customWidth="1"/>
    <col min="15634" max="15634" width="19.5" customWidth="1"/>
    <col min="15635" max="15635" width="14.6640625" customWidth="1"/>
    <col min="15636" max="15636" width="16.6640625" customWidth="1"/>
    <col min="15637" max="15637" width="14.6640625" customWidth="1"/>
    <col min="15638" max="15638" width="17.33203125" customWidth="1"/>
    <col min="15639" max="15639" width="14.6640625" customWidth="1"/>
    <col min="15640" max="15640" width="18.5" customWidth="1"/>
    <col min="15641" max="15641" width="14.6640625" customWidth="1"/>
    <col min="15642" max="15642" width="26.5" customWidth="1"/>
    <col min="15873" max="15874" width="36.33203125" customWidth="1"/>
    <col min="15875" max="15879" width="30.83203125" customWidth="1"/>
    <col min="15880" max="15880" width="16.1640625" customWidth="1"/>
    <col min="15881" max="15881" width="10.5" customWidth="1"/>
    <col min="15882" max="15882" width="15.83203125" customWidth="1"/>
    <col min="15883" max="15883" width="14.33203125" customWidth="1"/>
    <col min="15884" max="15884" width="16.5" customWidth="1"/>
    <col min="15885" max="15885" width="11.83203125" customWidth="1"/>
    <col min="15886" max="15886" width="22.6640625" customWidth="1"/>
    <col min="15887" max="15887" width="13.6640625" customWidth="1"/>
    <col min="15888" max="15888" width="16.33203125" customWidth="1"/>
    <col min="15889" max="15889" width="12.1640625" customWidth="1"/>
    <col min="15890" max="15890" width="19.5" customWidth="1"/>
    <col min="15891" max="15891" width="14.6640625" customWidth="1"/>
    <col min="15892" max="15892" width="16.6640625" customWidth="1"/>
    <col min="15893" max="15893" width="14.6640625" customWidth="1"/>
    <col min="15894" max="15894" width="17.33203125" customWidth="1"/>
    <col min="15895" max="15895" width="14.6640625" customWidth="1"/>
    <col min="15896" max="15896" width="18.5" customWidth="1"/>
    <col min="15897" max="15897" width="14.6640625" customWidth="1"/>
    <col min="15898" max="15898" width="26.5" customWidth="1"/>
    <col min="16129" max="16130" width="36.33203125" customWidth="1"/>
    <col min="16131" max="16135" width="30.83203125" customWidth="1"/>
    <col min="16136" max="16136" width="16.1640625" customWidth="1"/>
    <col min="16137" max="16137" width="10.5" customWidth="1"/>
    <col min="16138" max="16138" width="15.83203125" customWidth="1"/>
    <col min="16139" max="16139" width="14.33203125" customWidth="1"/>
    <col min="16140" max="16140" width="16.5" customWidth="1"/>
    <col min="16141" max="16141" width="11.83203125" customWidth="1"/>
    <col min="16142" max="16142" width="22.6640625" customWidth="1"/>
    <col min="16143" max="16143" width="13.6640625" customWidth="1"/>
    <col min="16144" max="16144" width="16.33203125" customWidth="1"/>
    <col min="16145" max="16145" width="12.1640625" customWidth="1"/>
    <col min="16146" max="16146" width="19.5" customWidth="1"/>
    <col min="16147" max="16147" width="14.6640625" customWidth="1"/>
    <col min="16148" max="16148" width="16.6640625" customWidth="1"/>
    <col min="16149" max="16149" width="14.6640625" customWidth="1"/>
    <col min="16150" max="16150" width="17.33203125" customWidth="1"/>
    <col min="16151" max="16151" width="14.6640625" customWidth="1"/>
    <col min="16152" max="16152" width="18.5" customWidth="1"/>
    <col min="16153" max="16153" width="14.6640625" customWidth="1"/>
    <col min="16154" max="16154" width="26.5" customWidth="1"/>
  </cols>
  <sheetData>
    <row r="2" spans="1:38" ht="20" x14ac:dyDescent="0.2">
      <c r="A2" s="170" t="s">
        <v>27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2"/>
    </row>
    <row r="3" spans="1:38" ht="20" thickBot="1" x14ac:dyDescent="0.3">
      <c r="A3" s="116" t="s">
        <v>1</v>
      </c>
      <c r="B3" s="117">
        <v>44835</v>
      </c>
      <c r="C3" s="118" t="s">
        <v>2</v>
      </c>
      <c r="D3" s="117">
        <v>44866</v>
      </c>
      <c r="E3" s="118" t="s">
        <v>2</v>
      </c>
      <c r="F3" s="117">
        <v>44896</v>
      </c>
      <c r="G3" s="118" t="s">
        <v>2</v>
      </c>
      <c r="H3" s="117">
        <v>44927</v>
      </c>
      <c r="I3" s="118" t="s">
        <v>2</v>
      </c>
      <c r="J3" s="117">
        <v>44958</v>
      </c>
      <c r="K3" s="118" t="s">
        <v>2</v>
      </c>
      <c r="L3" s="117">
        <v>44986</v>
      </c>
      <c r="M3" s="118" t="s">
        <v>2</v>
      </c>
      <c r="N3" s="117">
        <v>45017</v>
      </c>
      <c r="O3" s="118" t="s">
        <v>2</v>
      </c>
      <c r="P3" s="117">
        <v>45047</v>
      </c>
      <c r="Q3" s="118" t="s">
        <v>2</v>
      </c>
      <c r="R3" s="117">
        <v>45078</v>
      </c>
      <c r="S3" s="118" t="s">
        <v>2</v>
      </c>
      <c r="T3" s="117">
        <v>45108</v>
      </c>
      <c r="U3" s="118" t="s">
        <v>2</v>
      </c>
      <c r="V3" s="117">
        <v>45139</v>
      </c>
      <c r="W3" s="118" t="s">
        <v>2</v>
      </c>
      <c r="X3" s="117">
        <v>45170</v>
      </c>
      <c r="Y3" s="118" t="s">
        <v>2</v>
      </c>
      <c r="Z3" s="118" t="s">
        <v>35</v>
      </c>
    </row>
    <row r="4" spans="1:38" ht="16" x14ac:dyDescent="0.2">
      <c r="A4" s="8" t="s">
        <v>4</v>
      </c>
      <c r="B4" s="9">
        <v>159046494.71369261</v>
      </c>
      <c r="C4" s="10">
        <f>B4/$B$21</f>
        <v>0.70749544779026796</v>
      </c>
      <c r="D4" s="9">
        <v>160564080.52005863</v>
      </c>
      <c r="E4" s="10">
        <f>D4/$D$21</f>
        <v>0.70552105719165936</v>
      </c>
      <c r="F4" s="9">
        <v>251251854.21132049</v>
      </c>
      <c r="G4" s="10">
        <f>F4/$F$21</f>
        <v>0.68900958662366152</v>
      </c>
      <c r="H4" s="9">
        <v>167457707.06</v>
      </c>
      <c r="I4" s="10">
        <f>H4/H21</f>
        <v>0.69096127809707131</v>
      </c>
      <c r="J4" s="9">
        <v>172334251.13999999</v>
      </c>
      <c r="K4" s="10">
        <f>J4/J21</f>
        <v>0.69517191498490549</v>
      </c>
      <c r="L4" s="9">
        <v>210996916.62</v>
      </c>
      <c r="M4" s="10">
        <f>L4/L21</f>
        <v>0.71258879394854135</v>
      </c>
      <c r="N4" s="9">
        <v>192621051.03</v>
      </c>
      <c r="O4" s="10">
        <f>N4/N21</f>
        <v>0.68601802764544018</v>
      </c>
      <c r="P4" s="143">
        <v>191486634.74802068</v>
      </c>
      <c r="Q4" s="10">
        <f>P4/P21</f>
        <v>0.69777325395981182</v>
      </c>
      <c r="R4" s="143">
        <v>182328908.52550671</v>
      </c>
      <c r="S4" s="10">
        <f>R4/R$21</f>
        <v>0.69560073582396287</v>
      </c>
      <c r="T4" s="143">
        <v>192349594.82674193</v>
      </c>
      <c r="U4" s="10">
        <f>T4/$T21</f>
        <v>0.69803296645707946</v>
      </c>
      <c r="V4" s="143">
        <v>196947714.3197946</v>
      </c>
      <c r="W4" s="10">
        <f>V4/V$21</f>
        <v>0.70833746814086296</v>
      </c>
      <c r="X4" s="143">
        <v>217224385.24244219</v>
      </c>
      <c r="Y4" s="10">
        <f>X4/X$21</f>
        <v>0.70300278071314548</v>
      </c>
      <c r="Z4" s="53">
        <f>B4+D4+F4+H4+J4+L4+N4+P4+R4+T4+V4+X4</f>
        <v>2294609592.9575777</v>
      </c>
    </row>
    <row r="5" spans="1:38" ht="16" x14ac:dyDescent="0.2">
      <c r="A5" s="19" t="s">
        <v>6</v>
      </c>
      <c r="B5" s="15">
        <v>15188422.299364401</v>
      </c>
      <c r="C5" s="10">
        <f t="shared" ref="C5:C19" si="0">B5/$B$21</f>
        <v>6.7563511256632472E-2</v>
      </c>
      <c r="D5" s="15">
        <v>15227708.48687763</v>
      </c>
      <c r="E5" s="10">
        <f t="shared" ref="E5:E19" si="1">D5/$D$21</f>
        <v>6.6910786992151514E-2</v>
      </c>
      <c r="F5" s="15">
        <v>26396562.47784077</v>
      </c>
      <c r="G5" s="10">
        <f t="shared" ref="G5:G19" si="2">F5/$F$21</f>
        <v>7.2387464196963777E-2</v>
      </c>
      <c r="H5" s="15">
        <v>16481971.140000001</v>
      </c>
      <c r="I5" s="21">
        <f>H5/H21</f>
        <v>6.8007642313966388E-2</v>
      </c>
      <c r="J5" s="15">
        <v>16106412.199999999</v>
      </c>
      <c r="K5" s="21">
        <f>J5/J21</f>
        <v>6.4970981325785951E-2</v>
      </c>
      <c r="L5" s="15">
        <v>18252312.289999999</v>
      </c>
      <c r="M5" s="21">
        <f>L5/L21</f>
        <v>6.1642574734527597E-2</v>
      </c>
      <c r="N5" s="15">
        <v>25257364.399999999</v>
      </c>
      <c r="O5" s="21">
        <f>N5/N21</f>
        <v>8.9953861307254204E-2</v>
      </c>
      <c r="P5" s="15">
        <v>18444553.813856389</v>
      </c>
      <c r="Q5" s="21">
        <f>P5/P21</f>
        <v>6.7211564658114939E-2</v>
      </c>
      <c r="R5" s="121">
        <v>18119704.991247576</v>
      </c>
      <c r="S5" s="10">
        <f>R5/R$21</f>
        <v>6.9128259620233029E-2</v>
      </c>
      <c r="T5" s="121">
        <v>19534115.129508954</v>
      </c>
      <c r="U5" s="10">
        <f>T5/T21</f>
        <v>7.0888926713088884E-2</v>
      </c>
      <c r="V5" s="121">
        <v>18992281.604864571</v>
      </c>
      <c r="W5" s="10">
        <f t="shared" ref="W5:W19" si="3">V5/V$21</f>
        <v>6.8307188599121216E-2</v>
      </c>
      <c r="X5" s="121">
        <v>21284217.208855554</v>
      </c>
      <c r="Y5" s="10">
        <f t="shared" ref="Y5:Y18" si="4">X5/X$21</f>
        <v>6.8882063431451868E-2</v>
      </c>
      <c r="Z5" s="53">
        <f t="shared" ref="Z5:Z19" si="5">B5+D5+F5+H5+J5+L5+N5+P5+R5+T5+V5+X5</f>
        <v>229285626.04241586</v>
      </c>
    </row>
    <row r="6" spans="1:38" ht="16" x14ac:dyDescent="0.2">
      <c r="A6" s="24" t="s">
        <v>7</v>
      </c>
      <c r="B6" s="25">
        <v>14391822.664305791</v>
      </c>
      <c r="C6" s="10">
        <f t="shared" si="0"/>
        <v>6.401995239650228E-2</v>
      </c>
      <c r="D6" s="25">
        <v>15101153.088647963</v>
      </c>
      <c r="E6" s="10">
        <f t="shared" si="1"/>
        <v>6.6354700611791051E-2</v>
      </c>
      <c r="F6" s="25">
        <v>25392407.998108245</v>
      </c>
      <c r="G6" s="10">
        <f t="shared" si="2"/>
        <v>6.9633764865436085E-2</v>
      </c>
      <c r="H6" s="25">
        <v>17126261.559999999</v>
      </c>
      <c r="I6" s="26">
        <f>H6/H21</f>
        <v>7.0666103007623146E-2</v>
      </c>
      <c r="J6" s="25">
        <v>17761242.09</v>
      </c>
      <c r="K6" s="26">
        <f>J6/J21</f>
        <v>7.1646330282802109E-2</v>
      </c>
      <c r="L6" s="25">
        <v>19519957.879999999</v>
      </c>
      <c r="M6" s="26">
        <f>L6/L21</f>
        <v>6.5923727542836749E-2</v>
      </c>
      <c r="N6" s="25">
        <v>18913092.640000001</v>
      </c>
      <c r="O6" s="26">
        <f>N6/N21</f>
        <v>6.7358798221631169E-2</v>
      </c>
      <c r="P6" s="25">
        <v>18774138.758309979</v>
      </c>
      <c r="Q6" s="26">
        <f>P6/P21</f>
        <v>6.8412565236824638E-2</v>
      </c>
      <c r="R6" s="121">
        <v>18163805.053889044</v>
      </c>
      <c r="S6" s="10">
        <f t="shared" ref="S6:S19" si="6">R6/R$21</f>
        <v>6.9296505217002979E-2</v>
      </c>
      <c r="T6" s="121">
        <v>19405763.846801281</v>
      </c>
      <c r="U6" s="10">
        <f>T6/T21</f>
        <v>7.0423142385870996E-2</v>
      </c>
      <c r="V6" s="121">
        <v>18342153.797105171</v>
      </c>
      <c r="W6" s="10">
        <f t="shared" si="3"/>
        <v>6.5968954378395464E-2</v>
      </c>
      <c r="X6" s="121">
        <v>21538440.160587884</v>
      </c>
      <c r="Y6" s="10">
        <f t="shared" si="4"/>
        <v>6.9704804588203051E-2</v>
      </c>
      <c r="Z6" s="53">
        <f t="shared" si="5"/>
        <v>224430239.53775534</v>
      </c>
    </row>
    <row r="7" spans="1:38" ht="16" x14ac:dyDescent="0.2">
      <c r="A7" s="14" t="s">
        <v>5</v>
      </c>
      <c r="B7">
        <v>12003075.268861108</v>
      </c>
      <c r="C7" s="10">
        <f t="shared" si="0"/>
        <v>5.3393953305857278E-2</v>
      </c>
      <c r="D7">
        <v>11912292.77798328</v>
      </c>
      <c r="E7" s="10">
        <f t="shared" si="1"/>
        <v>5.2342799006340694E-2</v>
      </c>
      <c r="F7" s="20">
        <v>18770589.041846879</v>
      </c>
      <c r="G7" s="10">
        <f t="shared" si="2"/>
        <v>5.1474707866346281E-2</v>
      </c>
      <c r="H7" s="20">
        <v>14800718.699999999</v>
      </c>
      <c r="I7" s="26">
        <f>H7/H21</f>
        <v>6.1070485731916743E-2</v>
      </c>
      <c r="J7" s="20">
        <v>14174942.640000001</v>
      </c>
      <c r="K7" s="26">
        <f>J7/J21</f>
        <v>5.7179707194972139E-2</v>
      </c>
      <c r="L7" s="20">
        <v>14679620.02</v>
      </c>
      <c r="M7" s="26">
        <f>L7/L21</f>
        <v>4.9576708955011942E-2</v>
      </c>
      <c r="N7" s="20">
        <v>13072812.91</v>
      </c>
      <c r="O7" s="26">
        <f>N7/N21</f>
        <v>4.6558697921855317E-2</v>
      </c>
      <c r="P7" s="20">
        <v>12899914.002799114</v>
      </c>
      <c r="Q7" s="26">
        <f>P7/P21</f>
        <v>4.7007014256528527E-2</v>
      </c>
      <c r="R7" s="20">
        <v>12379761.036602952</v>
      </c>
      <c r="S7" s="10">
        <f t="shared" si="6"/>
        <v>4.7229871313473913E-2</v>
      </c>
      <c r="T7" s="20">
        <v>12814399.6196205</v>
      </c>
      <c r="U7" s="10">
        <f>T7/T21</f>
        <v>4.6503208846929073E-2</v>
      </c>
      <c r="V7" s="20">
        <v>12497841.384439047</v>
      </c>
      <c r="W7" s="10">
        <f t="shared" si="3"/>
        <v>4.4949439266429178E-2</v>
      </c>
      <c r="X7" s="20">
        <v>13370122.019034194</v>
      </c>
      <c r="Y7" s="10">
        <f t="shared" si="4"/>
        <v>4.3269695284738376E-2</v>
      </c>
      <c r="Z7" s="53">
        <f t="shared" si="5"/>
        <v>163376089.42118707</v>
      </c>
    </row>
    <row r="8" spans="1:38" ht="16" x14ac:dyDescent="0.2">
      <c r="A8" s="34" t="s">
        <v>9</v>
      </c>
      <c r="B8" s="35">
        <v>8704302.7619655635</v>
      </c>
      <c r="C8" s="10">
        <f t="shared" si="0"/>
        <v>3.8719838443246855E-2</v>
      </c>
      <c r="D8" s="35">
        <v>7863224.6005082577</v>
      </c>
      <c r="E8" s="10">
        <f t="shared" si="1"/>
        <v>3.4551130708172312E-2</v>
      </c>
      <c r="F8" s="35">
        <v>12346890.284191627</v>
      </c>
      <c r="G8" s="10">
        <f t="shared" si="2"/>
        <v>3.3858957170694086E-2</v>
      </c>
      <c r="H8" s="35">
        <v>8715003.6300000008</v>
      </c>
      <c r="I8" s="36">
        <f>H8/H21</f>
        <v>3.5959706797178553E-2</v>
      </c>
      <c r="J8" s="35">
        <v>10279581.390000001</v>
      </c>
      <c r="K8" s="36">
        <f>J8/J21</f>
        <v>4.1466372661602864E-2</v>
      </c>
      <c r="L8" s="35">
        <v>11810903.949999999</v>
      </c>
      <c r="M8" s="36">
        <f>L8/L21</f>
        <v>3.9888344986245147E-2</v>
      </c>
      <c r="N8" s="35">
        <v>10554963.310000001</v>
      </c>
      <c r="O8" s="36">
        <f>N8/N21</f>
        <v>3.7591400696222167E-2</v>
      </c>
      <c r="P8" s="35">
        <v>11042469.336053085</v>
      </c>
      <c r="Q8" s="36">
        <f>P8/P21</f>
        <v>4.0238525109120432E-2</v>
      </c>
      <c r="R8" s="35">
        <v>10716113.124354547</v>
      </c>
      <c r="S8" s="10">
        <f t="shared" si="6"/>
        <v>4.0882908995372287E-2</v>
      </c>
      <c r="T8" s="35">
        <v>11354775.469794823</v>
      </c>
      <c r="U8" s="10">
        <f>T8/T21</f>
        <v>4.1206260984195338E-2</v>
      </c>
      <c r="V8" s="35">
        <v>11242829.190059803</v>
      </c>
      <c r="W8" s="10">
        <f t="shared" si="3"/>
        <v>4.0435692238073064E-2</v>
      </c>
      <c r="X8" s="35">
        <v>14374412.621860879</v>
      </c>
      <c r="Y8" s="10">
        <f t="shared" si="4"/>
        <v>4.6519878663751096E-2</v>
      </c>
      <c r="Z8" s="53">
        <f t="shared" si="5"/>
        <v>129005469.6687886</v>
      </c>
    </row>
    <row r="9" spans="1:38" ht="16" x14ac:dyDescent="0.2">
      <c r="A9" s="29" t="s">
        <v>8</v>
      </c>
      <c r="B9" s="30">
        <v>5339639.5347347083</v>
      </c>
      <c r="C9" s="10">
        <f t="shared" si="0"/>
        <v>2.3752618191719976E-2</v>
      </c>
      <c r="D9" s="30">
        <v>5454767.1954968655</v>
      </c>
      <c r="E9" s="10">
        <f t="shared" si="1"/>
        <v>2.3968331559813337E-2</v>
      </c>
      <c r="F9" s="30">
        <v>10218772.788419154</v>
      </c>
      <c r="G9" s="10">
        <f t="shared" si="2"/>
        <v>2.8023006782779667E-2</v>
      </c>
      <c r="H9" s="30">
        <v>5538581.7400000002</v>
      </c>
      <c r="I9" s="31">
        <f>H9/H21</f>
        <v>2.2853206251918338E-2</v>
      </c>
      <c r="J9" s="30">
        <v>5146823</v>
      </c>
      <c r="K9" s="31">
        <f>J9/J21</f>
        <v>2.0761553651292099E-2</v>
      </c>
      <c r="L9" s="30">
        <v>5720634.4900000002</v>
      </c>
      <c r="M9" s="31">
        <f>L9/L21</f>
        <v>1.9319998117276416E-2</v>
      </c>
      <c r="N9" s="30">
        <v>5435752.7300000004</v>
      </c>
      <c r="O9" s="31">
        <f>N9/N21</f>
        <v>1.9359381265249848E-2</v>
      </c>
      <c r="P9" s="30">
        <v>5572099.691092141</v>
      </c>
      <c r="Q9" s="31">
        <f>P9/P21</f>
        <v>2.0304613624643662E-2</v>
      </c>
      <c r="R9" s="121">
        <v>5513109.6881011352</v>
      </c>
      <c r="S9" s="10">
        <f t="shared" si="6"/>
        <v>2.1032995736849296E-2</v>
      </c>
      <c r="T9" s="121">
        <v>6075621.2939191228</v>
      </c>
      <c r="U9" s="10">
        <f>T9/T21</f>
        <v>2.204831239017796E-2</v>
      </c>
      <c r="V9" s="121">
        <v>5818379.2196999434</v>
      </c>
      <c r="W9" s="10">
        <f t="shared" si="3"/>
        <v>2.0926244406541158E-2</v>
      </c>
      <c r="X9" s="121">
        <v>6616839.889043374</v>
      </c>
      <c r="Y9" s="10">
        <f t="shared" si="4"/>
        <v>2.1414063786344615E-2</v>
      </c>
      <c r="Z9" s="53">
        <f t="shared" si="5"/>
        <v>72451021.260506451</v>
      </c>
    </row>
    <row r="10" spans="1:38" ht="17" thickBot="1" x14ac:dyDescent="0.25">
      <c r="A10" s="44" t="s">
        <v>13</v>
      </c>
      <c r="B10" s="53">
        <v>2292901.2925717835</v>
      </c>
      <c r="C10" s="10">
        <f t="shared" si="0"/>
        <v>1.0199641492553426E-2</v>
      </c>
      <c r="D10" s="53">
        <v>2844011.6800368349</v>
      </c>
      <c r="E10" s="10">
        <f t="shared" si="1"/>
        <v>1.2496631380231705E-2</v>
      </c>
      <c r="F10" s="53">
        <v>5370861.7543399865</v>
      </c>
      <c r="G10" s="10">
        <f t="shared" si="2"/>
        <v>1.4728548964491156E-2</v>
      </c>
      <c r="H10" s="53">
        <v>2732907.65</v>
      </c>
      <c r="I10" s="45">
        <f>H10/H21</f>
        <v>1.1276479272994433E-2</v>
      </c>
      <c r="J10" s="30">
        <v>2450156.5299999998</v>
      </c>
      <c r="K10" s="45">
        <f>J10/J21</f>
        <v>9.8835837664630541E-3</v>
      </c>
      <c r="L10" s="30">
        <v>4098058.94</v>
      </c>
      <c r="M10" s="45">
        <f>L10/L21</f>
        <v>1.3840159014474595E-2</v>
      </c>
      <c r="N10" s="30">
        <v>4889470.92</v>
      </c>
      <c r="O10" s="45">
        <f>N10/N21</f>
        <v>1.7413803833132038E-2</v>
      </c>
      <c r="P10" s="30">
        <v>5648041.0129046794</v>
      </c>
      <c r="Q10" s="45">
        <f>P10/P21</f>
        <v>2.0581342197898263E-2</v>
      </c>
      <c r="R10" s="144">
        <v>4463741.8581810957</v>
      </c>
      <c r="S10" s="10">
        <f t="shared" si="6"/>
        <v>1.7029565668927511E-2</v>
      </c>
      <c r="T10" s="144">
        <v>3771994.3626877847</v>
      </c>
      <c r="U10" s="10">
        <f>T10/T21</f>
        <v>1.3688494726583527E-2</v>
      </c>
      <c r="V10" s="144">
        <v>2554828.1145979422</v>
      </c>
      <c r="W10" s="10">
        <f t="shared" si="3"/>
        <v>9.1886340721422394E-3</v>
      </c>
      <c r="X10" s="144">
        <v>3366637.7320168675</v>
      </c>
      <c r="Y10" s="10">
        <f t="shared" si="4"/>
        <v>1.089544198557699E-2</v>
      </c>
      <c r="Z10" s="53">
        <f t="shared" si="5"/>
        <v>44483611.84733697</v>
      </c>
    </row>
    <row r="11" spans="1:38" ht="16" x14ac:dyDescent="0.2">
      <c r="A11" s="47" t="s">
        <v>31</v>
      </c>
      <c r="B11" s="48">
        <v>2057218.6709380571</v>
      </c>
      <c r="C11" s="10">
        <f t="shared" si="0"/>
        <v>9.1512412607262332E-3</v>
      </c>
      <c r="D11" s="48">
        <v>2730689.2713513761</v>
      </c>
      <c r="E11" s="10">
        <f t="shared" si="1"/>
        <v>1.199869096092801E-2</v>
      </c>
      <c r="F11" s="48">
        <v>4521398.126007909</v>
      </c>
      <c r="G11" s="10">
        <f t="shared" si="2"/>
        <v>1.239905935636014E-2</v>
      </c>
      <c r="H11" s="48">
        <v>3043870.64</v>
      </c>
      <c r="I11" s="49">
        <f>H11/H21</f>
        <v>1.2559569724808047E-2</v>
      </c>
      <c r="J11" s="48">
        <v>2965717.76</v>
      </c>
      <c r="K11" s="49">
        <f>J11/J21</f>
        <v>1.196328461049269E-2</v>
      </c>
      <c r="L11" s="48">
        <v>3257484.37</v>
      </c>
      <c r="M11" s="49">
        <f>L11/L21</f>
        <v>1.1001330709988665E-2</v>
      </c>
      <c r="N11" s="48">
        <v>2908730.92</v>
      </c>
      <c r="O11" s="49">
        <f>N11/N21</f>
        <v>1.0359417301585194E-2</v>
      </c>
      <c r="P11" s="30">
        <v>2987222.3190411269</v>
      </c>
      <c r="Q11" s="49">
        <f>P11/P21</f>
        <v>1.0885375058168377E-2</v>
      </c>
      <c r="R11" s="30">
        <v>3055596.8005169095</v>
      </c>
      <c r="S11" s="10">
        <f t="shared" si="6"/>
        <v>1.1657369091986681E-2</v>
      </c>
      <c r="T11" s="30">
        <v>2591460.5983637287</v>
      </c>
      <c r="U11" s="10">
        <f>T11/T21</f>
        <v>9.4043604851980732E-3</v>
      </c>
      <c r="V11" s="30">
        <v>2469427.2038047197</v>
      </c>
      <c r="W11" s="10">
        <f t="shared" si="3"/>
        <v>8.8814831862478773E-3</v>
      </c>
      <c r="X11" s="30">
        <v>2632892.7576578963</v>
      </c>
      <c r="Y11" s="10">
        <f t="shared" si="4"/>
        <v>8.5208248046700439E-3</v>
      </c>
      <c r="Z11" s="53">
        <f t="shared" si="5"/>
        <v>35221709.43768172</v>
      </c>
    </row>
    <row r="12" spans="1:38" ht="16" x14ac:dyDescent="0.2">
      <c r="A12" s="44" t="s">
        <v>14</v>
      </c>
      <c r="B12" s="119">
        <v>1948640.0140589075</v>
      </c>
      <c r="C12" s="10">
        <f t="shared" si="0"/>
        <v>8.6682447281244603E-3</v>
      </c>
      <c r="D12" s="119">
        <v>2034691.6798015765</v>
      </c>
      <c r="E12" s="10">
        <f t="shared" si="1"/>
        <v>8.9404667615765286E-3</v>
      </c>
      <c r="F12" s="119">
        <v>3330519.8550667986</v>
      </c>
      <c r="G12" s="10">
        <f t="shared" si="2"/>
        <v>9.1333061631912061E-3</v>
      </c>
      <c r="H12" s="119">
        <v>2190265.3199999998</v>
      </c>
      <c r="I12" s="45">
        <f>H12/H21</f>
        <v>9.0374372816214698E-3</v>
      </c>
      <c r="J12" s="48">
        <v>2235568.84</v>
      </c>
      <c r="K12" s="45">
        <f>J12/J21</f>
        <v>9.0179674748513475E-3</v>
      </c>
      <c r="L12" s="48">
        <v>2521234.11</v>
      </c>
      <c r="M12" s="45">
        <f>L12/L21</f>
        <v>8.5148314131170914E-3</v>
      </c>
      <c r="N12" s="48">
        <v>2314202.8199999998</v>
      </c>
      <c r="O12" s="45">
        <f>N12/N21</f>
        <v>8.2420111699040375E-3</v>
      </c>
      <c r="P12" s="48">
        <v>2550710.6200003522</v>
      </c>
      <c r="Q12" s="45">
        <f>P12/P21</f>
        <v>9.2947356434018285E-3</v>
      </c>
      <c r="R12" s="121">
        <v>2353937.3490148801</v>
      </c>
      <c r="S12" s="10">
        <f t="shared" si="6"/>
        <v>8.9804769046220485E-3</v>
      </c>
      <c r="T12" s="121">
        <v>2533591.0594133525</v>
      </c>
      <c r="U12" s="10">
        <f>T12/T21</f>
        <v>9.1943530454765589E-3</v>
      </c>
      <c r="V12" s="121">
        <v>2541194.0722090211</v>
      </c>
      <c r="W12" s="10">
        <f t="shared" si="3"/>
        <v>9.1395981993490569E-3</v>
      </c>
      <c r="X12" s="121">
        <v>2911647.4915919108</v>
      </c>
      <c r="Y12" s="10">
        <f t="shared" si="4"/>
        <v>9.4229581120049925E-3</v>
      </c>
      <c r="Z12" s="53">
        <f t="shared" si="5"/>
        <v>29466203.2311568</v>
      </c>
    </row>
    <row r="13" spans="1:38" ht="16" x14ac:dyDescent="0.2">
      <c r="A13" s="44" t="s">
        <v>11</v>
      </c>
      <c r="B13" s="9">
        <v>1429524.7033492057</v>
      </c>
      <c r="C13" s="10">
        <f t="shared" si="0"/>
        <v>6.3590349598331916E-3</v>
      </c>
      <c r="D13" s="9">
        <v>1469880.5848290836</v>
      </c>
      <c r="E13" s="10">
        <f t="shared" si="1"/>
        <v>6.4586780604679352E-3</v>
      </c>
      <c r="F13" s="9">
        <v>2209564.5713001392</v>
      </c>
      <c r="G13" s="10">
        <f t="shared" si="2"/>
        <v>6.0593032304921491E-3</v>
      </c>
      <c r="H13" s="9">
        <v>1579130.08</v>
      </c>
      <c r="I13" s="45">
        <f>H13/H21</f>
        <v>6.5157809545748988E-3</v>
      </c>
      <c r="J13" s="48">
        <v>1593794.44</v>
      </c>
      <c r="K13" s="45">
        <f>J13/J21</f>
        <v>6.4291406126052997E-3</v>
      </c>
      <c r="L13" s="48">
        <v>1855270.14</v>
      </c>
      <c r="M13" s="45">
        <f>L13/L21</f>
        <v>6.265706308364258E-3</v>
      </c>
      <c r="N13" s="48">
        <v>1753457.66</v>
      </c>
      <c r="O13" s="45">
        <f>N13/N21</f>
        <v>6.2449226553417626E-3</v>
      </c>
      <c r="P13" s="48">
        <v>1741631.4884348072</v>
      </c>
      <c r="Q13" s="45">
        <f>P13/P21</f>
        <v>6.3464683709294105E-3</v>
      </c>
      <c r="R13" s="121">
        <v>1687466.6060970663</v>
      </c>
      <c r="S13" s="10">
        <f t="shared" si="6"/>
        <v>6.4378327187500093E-3</v>
      </c>
      <c r="T13" s="121">
        <v>1822005.5939859776</v>
      </c>
      <c r="U13" s="10">
        <f>T13/T21</f>
        <v>6.6120231280809884E-3</v>
      </c>
      <c r="V13" s="121">
        <v>1888206.8286027159</v>
      </c>
      <c r="W13" s="10">
        <f t="shared" si="3"/>
        <v>6.7910797996212609E-3</v>
      </c>
      <c r="X13" s="121">
        <v>1969205.4725653578</v>
      </c>
      <c r="Y13" s="10">
        <f t="shared" si="4"/>
        <v>6.3729351631674411E-3</v>
      </c>
      <c r="Z13" s="53">
        <f t="shared" si="5"/>
        <v>20999138.169164352</v>
      </c>
    </row>
    <row r="14" spans="1:38" ht="16" x14ac:dyDescent="0.2">
      <c r="A14" s="39" t="s">
        <v>10</v>
      </c>
      <c r="B14" s="40">
        <v>1174092.8101553114</v>
      </c>
      <c r="C14" s="10">
        <f t="shared" si="0"/>
        <v>5.2227829350372504E-3</v>
      </c>
      <c r="D14" s="40">
        <v>1132559.0826421354</v>
      </c>
      <c r="E14" s="10">
        <f t="shared" si="1"/>
        <v>4.976482154225483E-3</v>
      </c>
      <c r="F14" s="40">
        <v>1760359.5007410732</v>
      </c>
      <c r="G14" s="10">
        <f t="shared" si="2"/>
        <v>4.827445256959194E-3</v>
      </c>
      <c r="H14" s="40">
        <v>1354603.57</v>
      </c>
      <c r="I14" s="41">
        <f>H14/H21</f>
        <v>5.5893433062874504E-3</v>
      </c>
      <c r="J14" s="40">
        <v>1575628.18</v>
      </c>
      <c r="K14" s="41">
        <f>J14/J21</f>
        <v>6.3558604975453258E-3</v>
      </c>
      <c r="L14" s="40">
        <v>1932153.79</v>
      </c>
      <c r="M14" s="41">
        <f>L14/L21</f>
        <v>6.5253614175738908E-3</v>
      </c>
      <c r="N14" s="40">
        <v>1722226.67</v>
      </c>
      <c r="O14" s="41">
        <f>N14/N21</f>
        <v>6.1336937836963812E-3</v>
      </c>
      <c r="P14" s="40">
        <v>1781601.2209111212</v>
      </c>
      <c r="Q14" s="41">
        <f>P14/P21</f>
        <v>6.4921172321494181E-3</v>
      </c>
      <c r="R14" s="40">
        <v>1748611.4777566511</v>
      </c>
      <c r="S14" s="10">
        <f t="shared" si="6"/>
        <v>6.6711057529727693E-3</v>
      </c>
      <c r="T14" s="40">
        <v>1756463.1639831439</v>
      </c>
      <c r="U14" s="10">
        <f>T14/T21</f>
        <v>6.3741709148496936E-3</v>
      </c>
      <c r="V14" s="40">
        <v>1940556.5591421835</v>
      </c>
      <c r="W14" s="10">
        <f t="shared" si="3"/>
        <v>6.9793595961969756E-3</v>
      </c>
      <c r="X14" s="40">
        <v>2114590.4076100951</v>
      </c>
      <c r="Y14" s="10">
        <f t="shared" si="4"/>
        <v>6.8434440956529861E-3</v>
      </c>
      <c r="Z14" s="53">
        <f t="shared" si="5"/>
        <v>19993446.432941712</v>
      </c>
    </row>
    <row r="15" spans="1:38" ht="16" x14ac:dyDescent="0.2">
      <c r="A15" s="44" t="s">
        <v>16</v>
      </c>
      <c r="B15" s="53">
        <v>480885.4946833523</v>
      </c>
      <c r="C15" s="10">
        <f t="shared" si="0"/>
        <v>2.1391499322842497E-3</v>
      </c>
      <c r="D15" s="53">
        <v>457182.03609276918</v>
      </c>
      <c r="E15" s="10">
        <f t="shared" si="1"/>
        <v>2.0088649490501132E-3</v>
      </c>
      <c r="F15" s="53">
        <v>647164.59997888014</v>
      </c>
      <c r="G15" s="10">
        <f t="shared" si="2"/>
        <v>1.774723672820659E-3</v>
      </c>
      <c r="H15" s="53">
        <v>438968.82</v>
      </c>
      <c r="I15" s="45">
        <f>H15/H21</f>
        <v>1.8112660338964709E-3</v>
      </c>
      <c r="J15" s="40">
        <v>390868.49</v>
      </c>
      <c r="K15" s="45">
        <f>J15/J21</f>
        <v>1.5767080246852339E-3</v>
      </c>
      <c r="L15" s="40">
        <v>438801.19</v>
      </c>
      <c r="M15" s="45">
        <f>L15/L21</f>
        <v>1.481940190284496E-3</v>
      </c>
      <c r="N15" s="40">
        <v>385375.96</v>
      </c>
      <c r="O15" s="45">
        <f>N15/N21</f>
        <v>1.3725127890616311E-3</v>
      </c>
      <c r="P15" s="40">
        <v>473292.56295416894</v>
      </c>
      <c r="Q15" s="45">
        <f>P15/P21</f>
        <v>1.7246681062732668E-3</v>
      </c>
      <c r="R15" s="40">
        <v>553578.13038302027</v>
      </c>
      <c r="S15" s="10">
        <f t="shared" si="6"/>
        <v>2.111948993412713E-3</v>
      </c>
      <c r="T15" s="40">
        <v>624814.10552584578</v>
      </c>
      <c r="U15" s="10">
        <f>T15/T21</f>
        <v>2.2674383273709768E-3</v>
      </c>
      <c r="V15" s="40">
        <v>609584.97292935662</v>
      </c>
      <c r="W15" s="10">
        <f t="shared" si="3"/>
        <v>2.1924188246245559E-3</v>
      </c>
      <c r="X15" s="40">
        <v>595125.63249954523</v>
      </c>
      <c r="Y15" s="10">
        <f t="shared" si="4"/>
        <v>1.9260037221599466E-3</v>
      </c>
      <c r="Z15" s="53">
        <f t="shared" si="5"/>
        <v>6095641.9950469378</v>
      </c>
    </row>
    <row r="16" spans="1:38" ht="16" x14ac:dyDescent="0.2">
      <c r="A16" s="44" t="s">
        <v>15</v>
      </c>
      <c r="B16" s="120">
        <v>328696.01464146218</v>
      </c>
      <c r="C16" s="10">
        <f t="shared" si="0"/>
        <v>1.4621569276598273E-3</v>
      </c>
      <c r="D16" s="120">
        <v>334083.20603449369</v>
      </c>
      <c r="E16" s="10">
        <f t="shared" si="1"/>
        <v>1.4679667827823392E-3</v>
      </c>
      <c r="F16" s="120">
        <v>576449.79870717146</v>
      </c>
      <c r="G16" s="10">
        <f t="shared" si="2"/>
        <v>1.5808020154249897E-3</v>
      </c>
      <c r="H16" s="120">
        <v>407203.05</v>
      </c>
      <c r="I16" s="45">
        <f>H16/H21</f>
        <v>1.6801946283201761E-3</v>
      </c>
      <c r="J16" s="40">
        <v>359747.5</v>
      </c>
      <c r="K16" s="45">
        <f>J16/J21</f>
        <v>1.4511703670726979E-3</v>
      </c>
      <c r="L16" s="40">
        <v>392524.41</v>
      </c>
      <c r="M16" s="45">
        <f>L16/L21</f>
        <v>1.3256520540582614E-3</v>
      </c>
      <c r="N16" s="40">
        <v>376919.55</v>
      </c>
      <c r="O16" s="45">
        <f>N16/N21</f>
        <v>1.3423953658716929E-3</v>
      </c>
      <c r="P16" s="40">
        <v>360178.48272116453</v>
      </c>
      <c r="Q16" s="45">
        <f>P16/P21</f>
        <v>1.3124827862026681E-3</v>
      </c>
      <c r="R16" s="40">
        <v>360815.70323752676</v>
      </c>
      <c r="S16" s="10">
        <f t="shared" si="6"/>
        <v>1.3765434713483909E-3</v>
      </c>
      <c r="T16" s="40">
        <v>379905.81985038932</v>
      </c>
      <c r="U16" s="10">
        <f>T16/T21</f>
        <v>1.3786708864312498E-3</v>
      </c>
      <c r="V16" s="40">
        <v>382961.02318008011</v>
      </c>
      <c r="W16" s="10">
        <f t="shared" si="3"/>
        <v>1.3773485135021352E-3</v>
      </c>
      <c r="X16" s="40">
        <v>406466.85285636305</v>
      </c>
      <c r="Y16" s="10">
        <f t="shared" si="4"/>
        <v>1.3154477454583387E-3</v>
      </c>
      <c r="Z16" s="53">
        <f t="shared" si="5"/>
        <v>4665951.4112286502</v>
      </c>
    </row>
    <row r="17" spans="1:40" ht="16" x14ac:dyDescent="0.2">
      <c r="A17" s="44" t="s">
        <v>19</v>
      </c>
      <c r="B17" s="53">
        <v>293918.75719909219</v>
      </c>
      <c r="C17" s="10">
        <f t="shared" si="0"/>
        <v>1.3074553017522635E-3</v>
      </c>
      <c r="D17" s="53">
        <v>323956.2879135909</v>
      </c>
      <c r="E17" s="10">
        <f t="shared" si="1"/>
        <v>1.4234689476774313E-3</v>
      </c>
      <c r="F17" s="53">
        <v>470509.43841161492</v>
      </c>
      <c r="G17" s="10">
        <f t="shared" si="2"/>
        <v>1.2902810794377464E-3</v>
      </c>
      <c r="H17" s="53">
        <v>346001.59</v>
      </c>
      <c r="I17" s="45">
        <f>H17/H21</f>
        <v>1.4276661555168606E-3</v>
      </c>
      <c r="J17" s="40">
        <v>376740.39</v>
      </c>
      <c r="K17" s="45">
        <f>J17/J21</f>
        <v>1.5197172740530828E-3</v>
      </c>
      <c r="L17" s="40">
        <v>420972.54</v>
      </c>
      <c r="M17" s="45">
        <f>L17/L21</f>
        <v>1.4217284279291666E-3</v>
      </c>
      <c r="N17" s="40">
        <v>424756.94</v>
      </c>
      <c r="O17" s="45">
        <f>N17/N21</f>
        <v>1.5127677720029134E-3</v>
      </c>
      <c r="P17" s="40">
        <v>436306.49262177525</v>
      </c>
      <c r="Q17" s="45">
        <f>P17/P21</f>
        <v>1.5898916469084569E-3</v>
      </c>
      <c r="R17" s="121">
        <v>427784.68533370137</v>
      </c>
      <c r="S17" s="10">
        <f t="shared" si="6"/>
        <v>1.6320359963692605E-3</v>
      </c>
      <c r="T17" s="121">
        <v>391963.08446150029</v>
      </c>
      <c r="U17" s="10">
        <f>T17/T21</f>
        <v>1.422426466948239E-3</v>
      </c>
      <c r="V17" s="121">
        <v>402101.08761281637</v>
      </c>
      <c r="W17" s="10">
        <f t="shared" si="3"/>
        <v>1.4461872143073809E-3</v>
      </c>
      <c r="X17" s="121">
        <v>432104.32437578746</v>
      </c>
      <c r="Y17" s="10">
        <f t="shared" si="4"/>
        <v>1.3984182358500775E-3</v>
      </c>
      <c r="Z17" s="53">
        <f t="shared" si="5"/>
        <v>4747115.6179298796</v>
      </c>
    </row>
    <row r="18" spans="1:40" ht="16" x14ac:dyDescent="0.2">
      <c r="A18" s="44" t="s">
        <v>18</v>
      </c>
      <c r="B18" s="53">
        <v>102478.31960278617</v>
      </c>
      <c r="C18" s="10">
        <f t="shared" si="0"/>
        <v>4.5586005995720624E-4</v>
      </c>
      <c r="D18" s="53">
        <v>109577.85262070656</v>
      </c>
      <c r="E18" s="10">
        <f t="shared" si="1"/>
        <v>4.8148678194619474E-4</v>
      </c>
      <c r="F18" s="53">
        <v>159813.91086412335</v>
      </c>
      <c r="G18" s="10">
        <f t="shared" si="2"/>
        <v>4.382587225349878E-4</v>
      </c>
      <c r="H18" s="53">
        <v>97943.6</v>
      </c>
      <c r="I18" s="45">
        <f>H18/H21</f>
        <v>4.0413329565763324E-4</v>
      </c>
      <c r="J18" s="40">
        <v>112077.05</v>
      </c>
      <c r="K18" s="45">
        <f>J18/J21</f>
        <v>4.521029160422939E-4</v>
      </c>
      <c r="L18" s="40">
        <v>142259.70000000001</v>
      </c>
      <c r="M18" s="45">
        <f>L18/L21</f>
        <v>4.8044620591802708E-4</v>
      </c>
      <c r="N18" s="40">
        <v>112865.34</v>
      </c>
      <c r="O18" s="45">
        <f>N18/N21</f>
        <v>4.0196882699115237E-4</v>
      </c>
      <c r="P18" s="40">
        <v>188130.5338265289</v>
      </c>
      <c r="Q18" s="45">
        <f>P18/P21</f>
        <v>6.8554369306284143E-4</v>
      </c>
      <c r="R18" s="40">
        <v>216397.51163991223</v>
      </c>
      <c r="S18" s="10">
        <f t="shared" si="6"/>
        <v>8.2557543696445599E-4</v>
      </c>
      <c r="T18" s="40">
        <v>128618.04156822721</v>
      </c>
      <c r="U18" s="10">
        <f>T18/T21</f>
        <v>4.6675238997325786E-4</v>
      </c>
      <c r="V18" s="40">
        <v>114753.61983873988</v>
      </c>
      <c r="W18" s="10">
        <f t="shared" si="3"/>
        <v>4.1272014157314074E-4</v>
      </c>
      <c r="X18" s="40">
        <v>121762.6309040238</v>
      </c>
      <c r="Y18" s="10">
        <f t="shared" si="4"/>
        <v>3.9406012366862179E-4</v>
      </c>
      <c r="Z18" s="53">
        <f t="shared" si="5"/>
        <v>1606678.1108650481</v>
      </c>
    </row>
    <row r="19" spans="1:40" ht="16" x14ac:dyDescent="0.2">
      <c r="A19" s="47" t="s">
        <v>12</v>
      </c>
      <c r="B19" s="48">
        <v>20032.348014272357</v>
      </c>
      <c r="C19" s="10">
        <f t="shared" si="0"/>
        <v>8.9111017845198336E-5</v>
      </c>
      <c r="D19" s="48">
        <v>22407.101516930885</v>
      </c>
      <c r="E19" s="10">
        <f t="shared" si="1"/>
        <v>9.8457151186133406E-5</v>
      </c>
      <c r="F19" s="48">
        <v>1232825.0191592048</v>
      </c>
      <c r="G19" s="10">
        <f t="shared" si="2"/>
        <v>3.380784032406632E-3</v>
      </c>
      <c r="H19" s="48">
        <v>43552.87</v>
      </c>
      <c r="I19" s="49">
        <f>H19/H21</f>
        <v>1.7970714664815735E-4</v>
      </c>
      <c r="J19" s="48">
        <v>38078.769999999997</v>
      </c>
      <c r="K19" s="49">
        <f>J19/J21</f>
        <v>1.5360435482825269E-4</v>
      </c>
      <c r="L19" s="48">
        <v>60018.1</v>
      </c>
      <c r="M19" s="49">
        <f>L19/L21</f>
        <v>2.0269597385210806E-4</v>
      </c>
      <c r="N19" s="48">
        <v>38281.57</v>
      </c>
      <c r="O19" s="49">
        <f>N19/N21</f>
        <v>1.3633944476027529E-4</v>
      </c>
      <c r="P19" s="48">
        <v>38375.200389152633</v>
      </c>
      <c r="Q19" s="49">
        <f>P19/P21</f>
        <v>1.3983841996145194E-4</v>
      </c>
      <c r="R19" s="121">
        <v>27854.998963996095</v>
      </c>
      <c r="S19" s="10">
        <f t="shared" si="6"/>
        <v>1.0626925775196438E-4</v>
      </c>
      <c r="T19" s="121">
        <v>24384.767835719053</v>
      </c>
      <c r="U19" s="10">
        <f>T19/T21</f>
        <v>8.8491851745599334E-5</v>
      </c>
      <c r="V19" s="121">
        <v>1297395.9462730226</v>
      </c>
      <c r="W19" s="10">
        <f t="shared" si="3"/>
        <v>4.6661834230126258E-3</v>
      </c>
      <c r="X19" s="121">
        <v>36207.900083246263</v>
      </c>
      <c r="Y19" s="10">
        <f>X19/X$21</f>
        <v>1.1717954415613417E-4</v>
      </c>
      <c r="Z19" s="53">
        <f t="shared" si="5"/>
        <v>2879414.5922355447</v>
      </c>
    </row>
    <row r="20" spans="1:40" ht="16" x14ac:dyDescent="0.2">
      <c r="A20" s="47"/>
      <c r="B20" s="48"/>
      <c r="C20" s="47"/>
      <c r="D20" s="47"/>
      <c r="E20" s="47"/>
      <c r="F20" s="47"/>
      <c r="G20" s="47"/>
      <c r="H20" s="48"/>
      <c r="I20" s="49"/>
      <c r="J20" s="48"/>
      <c r="K20" s="49"/>
      <c r="L20" s="48"/>
      <c r="M20" s="49"/>
      <c r="N20" s="48"/>
      <c r="O20" s="49"/>
      <c r="P20" s="48"/>
      <c r="Q20" s="49"/>
      <c r="R20" s="49"/>
      <c r="S20" s="49"/>
      <c r="T20" s="49"/>
      <c r="U20" s="49"/>
      <c r="V20" s="49"/>
      <c r="W20" s="49"/>
      <c r="X20" s="49"/>
      <c r="Y20" s="49"/>
      <c r="Z20" s="55"/>
    </row>
    <row r="21" spans="1:40" ht="16" x14ac:dyDescent="0.2">
      <c r="A21" s="7" t="s">
        <v>20</v>
      </c>
      <c r="B21" s="55">
        <f t="shared" ref="B21:H21" si="7">SUM(B4:B19)</f>
        <v>224802145.66813838</v>
      </c>
      <c r="C21" s="145">
        <f t="shared" si="7"/>
        <v>1.0000000000000002</v>
      </c>
      <c r="D21" s="55">
        <f t="shared" si="7"/>
        <v>227582265.4524121</v>
      </c>
      <c r="E21" s="145">
        <f t="shared" si="7"/>
        <v>1</v>
      </c>
      <c r="F21" s="55">
        <f t="shared" si="7"/>
        <v>364656543.37630397</v>
      </c>
      <c r="G21" s="145">
        <f t="shared" si="7"/>
        <v>1.0000000000000002</v>
      </c>
      <c r="H21" s="55">
        <f t="shared" si="7"/>
        <v>242354691.01999998</v>
      </c>
      <c r="I21" s="56">
        <f>H21/H21</f>
        <v>1</v>
      </c>
      <c r="J21" s="55">
        <f>SUM(J4:J19)</f>
        <v>247901630.41</v>
      </c>
      <c r="K21" s="56">
        <f>J21/J21</f>
        <v>1</v>
      </c>
      <c r="L21" s="55">
        <f>SUM(L4:L19)</f>
        <v>296099122.54000008</v>
      </c>
      <c r="M21" s="56">
        <f>L21/L21</f>
        <v>1</v>
      </c>
      <c r="N21" s="55">
        <f>SUM(N4:N19)</f>
        <v>280781325.37</v>
      </c>
      <c r="O21" s="56">
        <f>N21/N21</f>
        <v>1</v>
      </c>
      <c r="P21" s="55">
        <f>SUM(P4:P19)</f>
        <v>274425300.28393626</v>
      </c>
      <c r="Q21" s="56">
        <f>P21/P21</f>
        <v>1</v>
      </c>
      <c r="R21" s="55">
        <f>SUM(R4:R19)</f>
        <v>262117187.54082668</v>
      </c>
      <c r="S21" s="56">
        <f>R21/R21</f>
        <v>1</v>
      </c>
      <c r="T21" s="55">
        <f>SUM(T4:T19)</f>
        <v>275559470.78406233</v>
      </c>
      <c r="U21" s="56">
        <f>T21/T21</f>
        <v>1</v>
      </c>
      <c r="V21" s="55">
        <f>SUM(V4:V19)</f>
        <v>278042208.94415367</v>
      </c>
      <c r="W21" s="56">
        <f>SUM(W4:W19)</f>
        <v>1.0000000000000002</v>
      </c>
      <c r="X21" s="55">
        <f>SUM(X4:X19)</f>
        <v>308995058.34398514</v>
      </c>
      <c r="Y21" s="56">
        <f>SUM(Y4:Y19)</f>
        <v>0.99999999999999989</v>
      </c>
      <c r="Z21" s="59">
        <f>SUM(Z4:Z20)</f>
        <v>3283316949.7338185</v>
      </c>
    </row>
    <row r="22" spans="1:40" ht="16" x14ac:dyDescent="0.2">
      <c r="A22" s="58" t="s">
        <v>21</v>
      </c>
      <c r="B22" s="9">
        <v>1611575</v>
      </c>
      <c r="C22" s="58"/>
      <c r="D22" s="9">
        <v>1544967</v>
      </c>
      <c r="E22" s="58"/>
      <c r="F22" s="9">
        <v>2331887</v>
      </c>
      <c r="G22" s="10"/>
      <c r="H22" s="9">
        <v>1607666</v>
      </c>
      <c r="I22" s="10"/>
      <c r="J22" s="59">
        <v>1686673</v>
      </c>
      <c r="K22" s="59"/>
      <c r="L22" s="59">
        <v>1976354</v>
      </c>
      <c r="N22" s="59">
        <v>1921015</v>
      </c>
      <c r="O22" s="59"/>
      <c r="P22" s="59">
        <v>1942706</v>
      </c>
      <c r="Q22" s="59"/>
      <c r="R22" s="59">
        <v>1875642</v>
      </c>
      <c r="S22" s="59"/>
      <c r="T22" s="59">
        <v>1980671</v>
      </c>
      <c r="U22" s="59"/>
      <c r="V22" s="59">
        <v>1915335</v>
      </c>
      <c r="W22" s="59"/>
      <c r="X22" s="59">
        <v>2039232</v>
      </c>
      <c r="Y22" s="59"/>
      <c r="Z22" s="15">
        <f>B22+D22+F22+H22+J22+L22+N22+P22+R22+T22+V22+X22</f>
        <v>22433723</v>
      </c>
    </row>
    <row r="23" spans="1:40" ht="16" x14ac:dyDescent="0.2">
      <c r="A23" s="19" t="s">
        <v>22</v>
      </c>
      <c r="B23" s="15">
        <f>B21/B22</f>
        <v>139.49220214271031</v>
      </c>
      <c r="C23" s="19"/>
      <c r="D23" s="15">
        <f>D21/D22</f>
        <v>147.3055835188791</v>
      </c>
      <c r="E23" s="19"/>
      <c r="F23" s="15">
        <f>F21/F22</f>
        <v>156.37830794386863</v>
      </c>
      <c r="G23" s="19"/>
      <c r="H23" s="15">
        <f>H21/H22</f>
        <v>150.74940380651205</v>
      </c>
      <c r="I23" s="16"/>
      <c r="J23" s="63">
        <f>J21/J22</f>
        <v>146.97669934243331</v>
      </c>
      <c r="K23" s="20"/>
      <c r="L23" s="63">
        <f>L21/L22</f>
        <v>149.82089369616986</v>
      </c>
      <c r="M23" s="20"/>
      <c r="N23" s="63">
        <f>N21/N22</f>
        <v>146.16300516653956</v>
      </c>
      <c r="O23" s="20"/>
      <c r="P23" s="63">
        <f>P21/P22</f>
        <v>141.2593054656424</v>
      </c>
      <c r="Q23" s="20"/>
      <c r="R23" s="63">
        <f>R21/R22</f>
        <v>139.74798364550733</v>
      </c>
      <c r="S23" s="85"/>
      <c r="T23" s="63">
        <f>T21/T22</f>
        <v>139.12430221074692</v>
      </c>
      <c r="U23" s="85"/>
      <c r="V23" s="15">
        <f>V21/V22</f>
        <v>145.16635938055416</v>
      </c>
      <c r="W23" s="85"/>
      <c r="X23" s="63">
        <f>X21/X22</f>
        <v>151.52521064007684</v>
      </c>
      <c r="Y23" s="85"/>
      <c r="Z23" s="53">
        <f>Z21/Z22</f>
        <v>146.3563114215959</v>
      </c>
    </row>
    <row r="24" spans="1:40" ht="16" x14ac:dyDescent="0.2">
      <c r="B24" s="9"/>
    </row>
    <row r="25" spans="1:40" x14ac:dyDescent="0.2">
      <c r="B25" s="15"/>
    </row>
    <row r="27" spans="1:40" ht="20" x14ac:dyDescent="0.2">
      <c r="A27" s="170" t="s">
        <v>29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7"/>
    </row>
    <row r="28" spans="1:40" ht="20" thickBot="1" x14ac:dyDescent="0.3">
      <c r="A28" s="116" t="s">
        <v>1</v>
      </c>
      <c r="B28" s="117">
        <v>44835</v>
      </c>
      <c r="C28" s="118" t="s">
        <v>2</v>
      </c>
      <c r="D28" s="117">
        <v>44866</v>
      </c>
      <c r="E28" s="118" t="s">
        <v>2</v>
      </c>
      <c r="F28" s="117">
        <v>44896</v>
      </c>
      <c r="G28" s="118" t="s">
        <v>2</v>
      </c>
      <c r="H28" s="117">
        <v>44927</v>
      </c>
      <c r="I28" s="118" t="s">
        <v>2</v>
      </c>
      <c r="J28" s="117">
        <v>44958</v>
      </c>
      <c r="K28" s="118" t="s">
        <v>2</v>
      </c>
      <c r="L28" s="117">
        <v>44986</v>
      </c>
      <c r="M28" s="118" t="s">
        <v>2</v>
      </c>
      <c r="N28" s="117">
        <v>45017</v>
      </c>
      <c r="O28" s="118" t="s">
        <v>2</v>
      </c>
      <c r="P28" s="117">
        <v>45047</v>
      </c>
      <c r="Q28" s="118" t="s">
        <v>2</v>
      </c>
      <c r="R28" s="117">
        <v>45078</v>
      </c>
      <c r="S28" s="118" t="s">
        <v>2</v>
      </c>
      <c r="T28" s="117">
        <v>45108</v>
      </c>
      <c r="U28" s="118" t="s">
        <v>2</v>
      </c>
      <c r="V28" s="117">
        <v>45139</v>
      </c>
      <c r="W28" s="118" t="s">
        <v>2</v>
      </c>
      <c r="X28" s="117">
        <v>45170</v>
      </c>
      <c r="Y28" s="118" t="s">
        <v>2</v>
      </c>
      <c r="Z28" s="118" t="s">
        <v>35</v>
      </c>
    </row>
    <row r="29" spans="1:40" ht="16" x14ac:dyDescent="0.2">
      <c r="A29" s="44" t="s">
        <v>9</v>
      </c>
      <c r="B29" s="53">
        <v>6941288.78199354</v>
      </c>
      <c r="C29" s="10">
        <f>B29/B$45</f>
        <v>0.42982073061166431</v>
      </c>
      <c r="D29" s="53">
        <v>8426992.5148879625</v>
      </c>
      <c r="E29" s="10">
        <f>D29/D$45</f>
        <v>0.4509005137968739</v>
      </c>
      <c r="F29" s="53">
        <v>10967935.512295162</v>
      </c>
      <c r="G29" s="10">
        <f>F29/F$45</f>
        <v>0.45892806342903852</v>
      </c>
      <c r="H29" s="53">
        <v>8126952.4800000004</v>
      </c>
      <c r="I29" s="10">
        <f>H29/H$45</f>
        <v>0.37359911270468826</v>
      </c>
      <c r="J29" s="53">
        <v>7488394.4900000002</v>
      </c>
      <c r="K29" s="10">
        <f>J29/J$45</f>
        <v>0.35091378957135561</v>
      </c>
      <c r="L29" s="53">
        <v>8529831.4700000007</v>
      </c>
      <c r="M29" s="10">
        <f>L29/L$45</f>
        <v>0.37458126712240453</v>
      </c>
      <c r="N29" s="53">
        <v>7121849.1500000004</v>
      </c>
      <c r="O29" s="10">
        <f>N29/N$45</f>
        <v>0.37865794237727546</v>
      </c>
      <c r="P29" s="53">
        <v>8038146.5300000003</v>
      </c>
      <c r="Q29" s="10">
        <f>P29/P$45</f>
        <v>0.3919504818629807</v>
      </c>
      <c r="R29" s="53">
        <v>8261281.9176500598</v>
      </c>
      <c r="S29" s="10">
        <f>R29/R$45</f>
        <v>0.39996404720259671</v>
      </c>
      <c r="T29" s="53">
        <v>8407400.4379524048</v>
      </c>
      <c r="U29" s="10">
        <f>T29/T45</f>
        <v>0.38512816234291758</v>
      </c>
      <c r="V29" s="53">
        <v>9103832.571980251</v>
      </c>
      <c r="W29" s="10">
        <f>V29/V$45</f>
        <v>0.3851738197464793</v>
      </c>
      <c r="X29" s="143">
        <v>8846984.3598372005</v>
      </c>
      <c r="Y29" s="10">
        <f>X29/X$45</f>
        <v>0.38206077154179569</v>
      </c>
      <c r="Z29" s="53">
        <f>B29+D29+F29+H29+J29+L29+N29+P29+R29+T29+V29+X29</f>
        <v>100260890.21659659</v>
      </c>
    </row>
    <row r="30" spans="1:40" ht="16" x14ac:dyDescent="0.2">
      <c r="A30" s="8" t="s">
        <v>4</v>
      </c>
      <c r="B30" s="9">
        <v>5349815.4423218518</v>
      </c>
      <c r="C30" s="10">
        <f t="shared" ref="C30:C44" si="8">B30/B$45</f>
        <v>0.331273003368106</v>
      </c>
      <c r="D30" s="9">
        <v>5846734.0771285407</v>
      </c>
      <c r="E30" s="10">
        <f t="shared" ref="E30:E44" si="9">D30/D$45</f>
        <v>0.3128394139134939</v>
      </c>
      <c r="F30" s="9">
        <v>7624451.0282347733</v>
      </c>
      <c r="G30" s="10">
        <f t="shared" ref="G30:G44" si="10">F30/F$45</f>
        <v>0.31902763662084171</v>
      </c>
      <c r="H30" s="9">
        <v>8572462.4100000001</v>
      </c>
      <c r="I30" s="21">
        <f t="shared" ref="I30:I44" si="11">H30/H$45</f>
        <v>0.39407937451976993</v>
      </c>
      <c r="J30" s="9">
        <v>9107645.3200000003</v>
      </c>
      <c r="K30" s="21">
        <f t="shared" ref="K30:K44" si="12">J30/J$45</f>
        <v>0.4267935319888605</v>
      </c>
      <c r="L30" s="9">
        <v>9029851.5199999996</v>
      </c>
      <c r="M30" s="21">
        <f t="shared" ref="M30:M44" si="13">L30/L$45</f>
        <v>0.39653927937321487</v>
      </c>
      <c r="N30" s="9">
        <v>7546755.79</v>
      </c>
      <c r="O30" s="21">
        <f t="shared" ref="O30:Q44" si="14">N30/N$45</f>
        <v>0.40124958544863165</v>
      </c>
      <c r="P30" s="9">
        <v>8048193.0825368743</v>
      </c>
      <c r="Q30" s="21">
        <f t="shared" si="14"/>
        <v>0.39244036483453304</v>
      </c>
      <c r="R30" s="9">
        <v>8061999.6456948956</v>
      </c>
      <c r="S30" s="10">
        <f t="shared" ref="S30:S44" si="15">R30/R$45</f>
        <v>0.39031593873451181</v>
      </c>
      <c r="T30" s="9">
        <v>8903951.9911584128</v>
      </c>
      <c r="U30" s="10">
        <f>T30/T45</f>
        <v>0.40787431183420148</v>
      </c>
      <c r="V30" s="9">
        <v>9769385.3249699622</v>
      </c>
      <c r="W30" s="10">
        <f t="shared" ref="W30:W44" si="16">V30/V$45</f>
        <v>0.41333267417234337</v>
      </c>
      <c r="X30" s="121">
        <v>9267078.0325659253</v>
      </c>
      <c r="Y30" s="10">
        <f t="shared" ref="Y30:Y44" si="17">X30/X$45</f>
        <v>0.40020269495823052</v>
      </c>
      <c r="Z30" s="53">
        <f t="shared" ref="Z30:Z44" si="18">B30+D30+F30+H30+J30+L30+N30+P30+R30+T30+V30+X30</f>
        <v>97128323.66461122</v>
      </c>
    </row>
    <row r="31" spans="1:40" ht="16" x14ac:dyDescent="0.2">
      <c r="A31" s="73" t="s">
        <v>19</v>
      </c>
      <c r="B31" s="44">
        <v>982567.29768600548</v>
      </c>
      <c r="C31" s="10">
        <f t="shared" si="8"/>
        <v>6.0842850230074262E-2</v>
      </c>
      <c r="D31" s="44">
        <v>1136903.9663880866</v>
      </c>
      <c r="E31" s="10">
        <f t="shared" si="9"/>
        <v>6.0831973171499555E-2</v>
      </c>
      <c r="F31" s="44">
        <v>1349842.8758373007</v>
      </c>
      <c r="G31" s="10">
        <f t="shared" si="10"/>
        <v>5.6481073967571432E-2</v>
      </c>
      <c r="H31" s="44">
        <v>1083763.29</v>
      </c>
      <c r="I31" s="26">
        <f t="shared" si="11"/>
        <v>4.9821012799365315E-2</v>
      </c>
      <c r="J31" s="68">
        <v>1019474.19</v>
      </c>
      <c r="K31" s="26">
        <f t="shared" si="12"/>
        <v>4.7773598447681163E-2</v>
      </c>
      <c r="L31" s="68">
        <v>1133150.78</v>
      </c>
      <c r="M31" s="26">
        <f t="shared" si="13"/>
        <v>4.9761481983083194E-2</v>
      </c>
      <c r="N31" s="68">
        <v>912102.1</v>
      </c>
      <c r="O31" s="26">
        <f t="shared" si="14"/>
        <v>4.8495088445392291E-2</v>
      </c>
      <c r="P31" s="68">
        <v>1081551.755710572</v>
      </c>
      <c r="Q31" s="26">
        <f t="shared" si="14"/>
        <v>5.2737870630794721E-2</v>
      </c>
      <c r="R31" s="68">
        <v>1160076.0149874373</v>
      </c>
      <c r="S31" s="10">
        <f t="shared" si="15"/>
        <v>5.6164249403683135E-2</v>
      </c>
      <c r="T31" s="68">
        <v>1246143.7794804086</v>
      </c>
      <c r="U31" s="10">
        <f>T31/T45</f>
        <v>5.7083645218073124E-2</v>
      </c>
      <c r="V31" s="68">
        <v>1187050.9359436543</v>
      </c>
      <c r="W31" s="10">
        <f t="shared" si="16"/>
        <v>5.0222907727706226E-2</v>
      </c>
      <c r="X31" s="121">
        <v>1085894.5208120623</v>
      </c>
      <c r="Y31" s="10">
        <f t="shared" si="17"/>
        <v>4.6894815403754092E-2</v>
      </c>
      <c r="Z31" s="53">
        <f t="shared" si="18"/>
        <v>13378521.506845528</v>
      </c>
    </row>
    <row r="32" spans="1:40" ht="16" x14ac:dyDescent="0.2">
      <c r="A32" s="19" t="s">
        <v>6</v>
      </c>
      <c r="B32" s="53">
        <v>789833.68579365185</v>
      </c>
      <c r="C32" s="10">
        <f t="shared" si="8"/>
        <v>4.890833713332849E-2</v>
      </c>
      <c r="D32" s="53">
        <v>833248.64408230735</v>
      </c>
      <c r="E32" s="10">
        <f t="shared" si="9"/>
        <v>4.4584380616630469E-2</v>
      </c>
      <c r="F32" s="53">
        <v>1124498.7700330492</v>
      </c>
      <c r="G32" s="10">
        <f t="shared" si="10"/>
        <v>4.705206757288919E-2</v>
      </c>
      <c r="H32" s="53">
        <v>1002396.72</v>
      </c>
      <c r="I32" s="26">
        <f t="shared" si="11"/>
        <v>4.6080560467370885E-2</v>
      </c>
      <c r="J32" s="20">
        <v>910608.17</v>
      </c>
      <c r="K32" s="26">
        <f t="shared" si="12"/>
        <v>4.2672025916377337E-2</v>
      </c>
      <c r="L32" s="53">
        <v>1072652.1599999999</v>
      </c>
      <c r="M32" s="26">
        <f t="shared" si="13"/>
        <v>4.7104729640617876E-2</v>
      </c>
      <c r="N32" s="53">
        <v>836345.77</v>
      </c>
      <c r="O32" s="26">
        <f t="shared" si="14"/>
        <v>4.4467239015324844E-2</v>
      </c>
      <c r="P32" s="53">
        <v>944536.09914732783</v>
      </c>
      <c r="Q32" s="26">
        <f t="shared" si="14"/>
        <v>4.6056808969091444E-2</v>
      </c>
      <c r="R32" s="53">
        <v>958954.46376414457</v>
      </c>
      <c r="S32" s="10">
        <f t="shared" si="15"/>
        <v>4.642709354714819E-2</v>
      </c>
      <c r="T32" s="53">
        <v>1012575.5689214387</v>
      </c>
      <c r="U32" s="10">
        <f>T32/T45</f>
        <v>4.638429809191106E-2</v>
      </c>
      <c r="V32" s="53">
        <v>1139551.0629018839</v>
      </c>
      <c r="W32" s="10">
        <f t="shared" si="16"/>
        <v>4.8213236812482893E-2</v>
      </c>
      <c r="X32" s="20">
        <v>1134065.8135651615</v>
      </c>
      <c r="Y32" s="10">
        <f t="shared" si="17"/>
        <v>4.8975113110503225E-2</v>
      </c>
      <c r="Z32" s="53">
        <f t="shared" si="18"/>
        <v>11759266.928208966</v>
      </c>
    </row>
    <row r="33" spans="1:26" ht="16" x14ac:dyDescent="0.2">
      <c r="A33" s="75" t="s">
        <v>16</v>
      </c>
      <c r="B33" s="48">
        <v>426901.08261701273</v>
      </c>
      <c r="C33" s="10">
        <f t="shared" si="8"/>
        <v>2.6434707010800411E-2</v>
      </c>
      <c r="D33" s="48">
        <v>579179.89914855745</v>
      </c>
      <c r="E33" s="10">
        <f t="shared" si="9"/>
        <v>3.0990001907030079E-2</v>
      </c>
      <c r="F33" s="48">
        <v>679419.4481027039</v>
      </c>
      <c r="G33" s="10">
        <f t="shared" si="10"/>
        <v>2.8428745886066163E-2</v>
      </c>
      <c r="H33" s="48">
        <v>989283.2</v>
      </c>
      <c r="I33" s="36">
        <f t="shared" si="11"/>
        <v>4.5477726939244338E-2</v>
      </c>
      <c r="J33" s="20">
        <v>1035165.98</v>
      </c>
      <c r="K33" s="36">
        <f t="shared" si="12"/>
        <v>4.8508931702547914E-2</v>
      </c>
      <c r="L33" s="20">
        <v>1110190.1200000001</v>
      </c>
      <c r="M33" s="36">
        <f t="shared" si="13"/>
        <v>4.8753181508798836E-2</v>
      </c>
      <c r="N33" s="20">
        <v>920967.32</v>
      </c>
      <c r="O33" s="36">
        <f t="shared" si="14"/>
        <v>4.8966438777759531E-2</v>
      </c>
      <c r="P33" s="20">
        <v>904171.29838677903</v>
      </c>
      <c r="Q33" s="36">
        <f t="shared" si="14"/>
        <v>4.4088568772255879E-2</v>
      </c>
      <c r="R33" s="20">
        <v>727314.48927289876</v>
      </c>
      <c r="S33" s="10">
        <f t="shared" si="15"/>
        <v>3.5212410085797584E-2</v>
      </c>
      <c r="T33" s="20">
        <v>738864.47585863736</v>
      </c>
      <c r="U33" s="10">
        <f>T33/T45</f>
        <v>3.3846076430873923E-2</v>
      </c>
      <c r="V33" s="20">
        <v>776560.76560525666</v>
      </c>
      <c r="W33" s="10">
        <f t="shared" si="16"/>
        <v>3.2855489596110288E-2</v>
      </c>
      <c r="X33" s="35">
        <v>1102733.4148404254</v>
      </c>
      <c r="Y33" s="10">
        <f t="shared" si="17"/>
        <v>4.7622010183660461E-2</v>
      </c>
      <c r="Z33" s="53">
        <f t="shared" si="18"/>
        <v>9990751.4938322715</v>
      </c>
    </row>
    <row r="34" spans="1:26" ht="16" x14ac:dyDescent="0.2">
      <c r="A34" s="79" t="s">
        <v>7</v>
      </c>
      <c r="B34" s="53">
        <v>411029.706699976</v>
      </c>
      <c r="C34" s="10">
        <f t="shared" si="8"/>
        <v>2.5451914534254886E-2</v>
      </c>
      <c r="D34" s="53">
        <v>419491.58372605406</v>
      </c>
      <c r="E34" s="10">
        <f t="shared" si="9"/>
        <v>2.2445608003255343E-2</v>
      </c>
      <c r="F34" s="53">
        <v>496130.99406535312</v>
      </c>
      <c r="G34" s="10">
        <f t="shared" si="10"/>
        <v>2.0759461619581494E-2</v>
      </c>
      <c r="H34" s="53">
        <v>440583.29</v>
      </c>
      <c r="I34" s="31">
        <f t="shared" si="11"/>
        <v>2.0253782290666517E-2</v>
      </c>
      <c r="J34" s="20">
        <v>369270.14</v>
      </c>
      <c r="K34" s="31">
        <f t="shared" si="12"/>
        <v>1.7304374706218907E-2</v>
      </c>
      <c r="L34" s="20">
        <v>478430.52</v>
      </c>
      <c r="M34" s="31">
        <f t="shared" si="13"/>
        <v>2.1009923940693155E-2</v>
      </c>
      <c r="N34" s="20">
        <v>390835.78</v>
      </c>
      <c r="O34" s="31">
        <f t="shared" si="14"/>
        <v>2.0780147001880477E-2</v>
      </c>
      <c r="P34" s="20">
        <v>396667.7271740284</v>
      </c>
      <c r="Q34" s="31">
        <f t="shared" si="14"/>
        <v>1.9342034413666481E-2</v>
      </c>
      <c r="R34" s="20">
        <v>352645.43486388301</v>
      </c>
      <c r="S34" s="10">
        <f t="shared" si="15"/>
        <v>1.7073076159565204E-2</v>
      </c>
      <c r="T34" s="20">
        <v>411335.7679478089</v>
      </c>
      <c r="U34" s="10">
        <f>T34/T45</f>
        <v>1.8842564902764921E-2</v>
      </c>
      <c r="V34" s="20">
        <v>431251.21830543253</v>
      </c>
      <c r="W34" s="10">
        <f t="shared" si="16"/>
        <v>1.8245796779728672E-2</v>
      </c>
      <c r="X34" s="121">
        <v>459125.85020549147</v>
      </c>
      <c r="Y34" s="10">
        <f t="shared" si="17"/>
        <v>1.9827544554122046E-2</v>
      </c>
      <c r="Z34" s="53">
        <f t="shared" si="18"/>
        <v>5056798.0129880272</v>
      </c>
    </row>
    <row r="35" spans="1:26" ht="17" thickBot="1" x14ac:dyDescent="0.25">
      <c r="A35" s="77" t="s">
        <v>15</v>
      </c>
      <c r="B35" s="53">
        <v>368131.79798199865</v>
      </c>
      <c r="C35" s="10">
        <f t="shared" si="8"/>
        <v>2.2795576346063558E-2</v>
      </c>
      <c r="D35" s="53">
        <v>347604.77976431849</v>
      </c>
      <c r="E35" s="10">
        <f t="shared" si="9"/>
        <v>1.8599182747234731E-2</v>
      </c>
      <c r="F35" s="53">
        <v>415393.01900731784</v>
      </c>
      <c r="G35" s="10">
        <f t="shared" si="10"/>
        <v>1.7381166543262942E-2</v>
      </c>
      <c r="H35" s="53">
        <v>339032.22</v>
      </c>
      <c r="I35" s="45">
        <f t="shared" si="11"/>
        <v>1.5585440776479186E-2</v>
      </c>
      <c r="J35" s="20">
        <v>332099.98</v>
      </c>
      <c r="K35" s="45">
        <f t="shared" si="12"/>
        <v>1.5562543166495413E-2</v>
      </c>
      <c r="L35" s="20">
        <v>357239.84</v>
      </c>
      <c r="M35" s="45">
        <f t="shared" si="13"/>
        <v>1.5687924480623422E-2</v>
      </c>
      <c r="N35" s="20">
        <v>310408.89</v>
      </c>
      <c r="O35" s="45">
        <f t="shared" si="14"/>
        <v>1.6503970964200223E-2</v>
      </c>
      <c r="P35" s="20">
        <v>312421.76993000589</v>
      </c>
      <c r="Q35" s="45">
        <f t="shared" si="14"/>
        <v>1.5234091940415412E-2</v>
      </c>
      <c r="R35" s="20">
        <v>323807.58323344303</v>
      </c>
      <c r="S35" s="10">
        <f t="shared" si="15"/>
        <v>1.5676912226931891E-2</v>
      </c>
      <c r="T35" s="20">
        <v>362431.11258948169</v>
      </c>
      <c r="U35" s="10">
        <f>T35/T45</f>
        <v>1.6602329031145922E-2</v>
      </c>
      <c r="V35" s="20">
        <v>385261.814473673</v>
      </c>
      <c r="W35" s="10">
        <f t="shared" si="16"/>
        <v>1.6300032267729404E-2</v>
      </c>
      <c r="X35" s="144">
        <v>319845.732610723</v>
      </c>
      <c r="Y35" s="10">
        <f t="shared" si="17"/>
        <v>1.3812673607784293E-2</v>
      </c>
      <c r="Z35" s="53">
        <f t="shared" si="18"/>
        <v>4173678.5395909622</v>
      </c>
    </row>
    <row r="36" spans="1:26" ht="16" x14ac:dyDescent="0.2">
      <c r="A36" s="34" t="s">
        <v>8</v>
      </c>
      <c r="B36" s="78">
        <v>229337.3804534314</v>
      </c>
      <c r="C36" s="10">
        <f t="shared" si="8"/>
        <v>1.4201103500947937E-2</v>
      </c>
      <c r="D36" s="78">
        <v>271039.62781075673</v>
      </c>
      <c r="E36" s="10">
        <f t="shared" si="9"/>
        <v>1.4502434554590144E-2</v>
      </c>
      <c r="F36" s="78">
        <v>283461.85884323367</v>
      </c>
      <c r="G36" s="10">
        <f t="shared" si="10"/>
        <v>1.1860810249029102E-2</v>
      </c>
      <c r="H36" s="78">
        <v>305524.45</v>
      </c>
      <c r="I36" s="49">
        <f t="shared" si="11"/>
        <v>1.404507577846547E-2</v>
      </c>
      <c r="J36" s="78">
        <v>349377.53</v>
      </c>
      <c r="K36" s="49">
        <f t="shared" si="12"/>
        <v>1.6372186749389585E-2</v>
      </c>
      <c r="L36" s="78">
        <v>299677.93</v>
      </c>
      <c r="M36" s="49">
        <f t="shared" si="13"/>
        <v>1.3160135595037641E-2</v>
      </c>
      <c r="N36" s="78">
        <v>187355.81</v>
      </c>
      <c r="O36" s="49">
        <f t="shared" si="14"/>
        <v>9.961424907045071E-3</v>
      </c>
      <c r="P36" s="78">
        <v>185675.20057031777</v>
      </c>
      <c r="Q36" s="49">
        <f t="shared" si="14"/>
        <v>9.0537643301137529E-3</v>
      </c>
      <c r="R36" s="78">
        <v>220826.35800881498</v>
      </c>
      <c r="S36" s="10">
        <f t="shared" si="15"/>
        <v>1.0691149964210245E-2</v>
      </c>
      <c r="T36" s="78">
        <v>176877.51440024213</v>
      </c>
      <c r="U36" s="10">
        <f>T36/T45</f>
        <v>8.1024464795611331E-3</v>
      </c>
      <c r="V36" s="78">
        <v>242191.20259828275</v>
      </c>
      <c r="W36" s="10">
        <f t="shared" si="16"/>
        <v>1.0246861404381325E-2</v>
      </c>
      <c r="X36" s="30">
        <v>229432.2917885888</v>
      </c>
      <c r="Y36" s="10">
        <f t="shared" si="17"/>
        <v>9.9081308219882147E-3</v>
      </c>
      <c r="Z36" s="53">
        <f t="shared" si="18"/>
        <v>2980777.154473668</v>
      </c>
    </row>
    <row r="37" spans="1:26" ht="16" x14ac:dyDescent="0.2">
      <c r="A37" s="14" t="s">
        <v>5</v>
      </c>
      <c r="B37" s="53">
        <v>218157.23692377505</v>
      </c>
      <c r="C37" s="10">
        <f t="shared" si="8"/>
        <v>1.3508803034682069E-2</v>
      </c>
      <c r="D37" s="53">
        <v>305052.64168439241</v>
      </c>
      <c r="E37" s="10">
        <f t="shared" si="9"/>
        <v>1.6322358495937852E-2</v>
      </c>
      <c r="F37" s="53">
        <v>343215.9064720266</v>
      </c>
      <c r="G37" s="10">
        <f t="shared" si="10"/>
        <v>1.4361081091211501E-2</v>
      </c>
      <c r="H37" s="53">
        <v>326094.03999999998</v>
      </c>
      <c r="I37" s="45">
        <f t="shared" si="11"/>
        <v>1.4990667695190842E-2</v>
      </c>
      <c r="J37" s="44">
        <v>271281.03999999998</v>
      </c>
      <c r="K37" s="45">
        <f t="shared" si="12"/>
        <v>1.2712505719668423E-2</v>
      </c>
      <c r="L37" s="14">
        <v>287043.84999999998</v>
      </c>
      <c r="M37" s="45">
        <f t="shared" si="13"/>
        <v>1.2605319276336582E-2</v>
      </c>
      <c r="N37" s="14">
        <v>247868.37</v>
      </c>
      <c r="O37" s="45">
        <f t="shared" si="14"/>
        <v>1.3178786153397981E-2</v>
      </c>
      <c r="P37" s="15">
        <v>195050.64193756931</v>
      </c>
      <c r="Q37" s="45">
        <f t="shared" si="14"/>
        <v>9.5109230479671295E-3</v>
      </c>
      <c r="R37" s="15">
        <v>184210.11253335202</v>
      </c>
      <c r="S37" s="10">
        <f t="shared" si="15"/>
        <v>8.9184006645596919E-3</v>
      </c>
      <c r="T37" s="15">
        <v>156873.69182223576</v>
      </c>
      <c r="U37" s="10">
        <f>T37/T45</f>
        <v>7.1861067041266175E-3</v>
      </c>
      <c r="V37" s="15">
        <v>177962.11879714421</v>
      </c>
      <c r="W37" s="10">
        <f t="shared" si="16"/>
        <v>7.5293947384582295E-3</v>
      </c>
      <c r="X37" s="121">
        <v>284373.12407804886</v>
      </c>
      <c r="Y37" s="10">
        <f t="shared" si="17"/>
        <v>1.2280773964543265E-2</v>
      </c>
      <c r="Z37" s="53">
        <f t="shared" si="18"/>
        <v>2997182.7742485446</v>
      </c>
    </row>
    <row r="38" spans="1:26" ht="16" x14ac:dyDescent="0.2">
      <c r="A38" s="24" t="s">
        <v>18</v>
      </c>
      <c r="B38" s="35">
        <v>124441.87485186696</v>
      </c>
      <c r="C38" s="10">
        <f t="shared" si="8"/>
        <v>7.7057300520715502E-3</v>
      </c>
      <c r="D38" s="35">
        <v>120815.99921013167</v>
      </c>
      <c r="E38" s="10">
        <f t="shared" si="9"/>
        <v>6.4644647568498931E-3</v>
      </c>
      <c r="F38" s="35">
        <v>160703.14009731816</v>
      </c>
      <c r="G38" s="10">
        <f t="shared" si="10"/>
        <v>6.7242536928806612E-3</v>
      </c>
      <c r="H38" s="35">
        <v>136881.13</v>
      </c>
      <c r="I38" s="45">
        <f t="shared" si="11"/>
        <v>6.2924778802219703E-3</v>
      </c>
      <c r="J38" s="35">
        <v>126760.39</v>
      </c>
      <c r="K38" s="45">
        <f t="shared" si="12"/>
        <v>5.9401209273689014E-3</v>
      </c>
      <c r="L38" s="35">
        <v>144221.26999999999</v>
      </c>
      <c r="M38" s="45">
        <f t="shared" si="13"/>
        <v>6.3333708588034299E-3</v>
      </c>
      <c r="N38" s="35">
        <v>105101.97</v>
      </c>
      <c r="O38" s="45">
        <f t="shared" si="14"/>
        <v>5.5881127024430353E-3</v>
      </c>
      <c r="P38" s="35">
        <v>109675.56481515098</v>
      </c>
      <c r="Q38" s="45">
        <f t="shared" si="14"/>
        <v>5.3479232205403699E-3</v>
      </c>
      <c r="R38" s="35">
        <v>124278.13687612042</v>
      </c>
      <c r="S38" s="10">
        <f t="shared" si="15"/>
        <v>6.0168369871961237E-3</v>
      </c>
      <c r="T38" s="35">
        <v>128082.32132629558</v>
      </c>
      <c r="U38" s="10">
        <f>T38/T45</f>
        <v>5.8672248818238751E-3</v>
      </c>
      <c r="V38" s="35">
        <v>138281.09313022761</v>
      </c>
      <c r="W38" s="10">
        <f t="shared" si="16"/>
        <v>5.8505312370988483E-3</v>
      </c>
      <c r="X38" s="121">
        <v>146702.72860062611</v>
      </c>
      <c r="Y38" s="10">
        <f t="shared" si="17"/>
        <v>6.3354195505182596E-3</v>
      </c>
      <c r="Z38" s="53">
        <f t="shared" si="18"/>
        <v>1565945.6189077375</v>
      </c>
    </row>
    <row r="39" spans="1:26" ht="16" x14ac:dyDescent="0.2">
      <c r="A39" s="44" t="s">
        <v>10</v>
      </c>
      <c r="B39" s="53">
        <v>106553.11531746035</v>
      </c>
      <c r="C39" s="10">
        <f t="shared" si="8"/>
        <v>6.5980164942145399E-3</v>
      </c>
      <c r="D39" s="53">
        <v>157419.86631055526</v>
      </c>
      <c r="E39" s="10">
        <f t="shared" si="9"/>
        <v>8.4230166902205042E-3</v>
      </c>
      <c r="F39" s="53">
        <v>138341.07231678852</v>
      </c>
      <c r="G39" s="10">
        <f t="shared" si="10"/>
        <v>5.78856434192825E-3</v>
      </c>
      <c r="H39" s="53">
        <v>119761.04</v>
      </c>
      <c r="I39" s="41">
        <f t="shared" si="11"/>
        <v>5.5054607973529911E-3</v>
      </c>
      <c r="J39" s="44">
        <v>80694.61</v>
      </c>
      <c r="K39" s="41">
        <f t="shared" si="12"/>
        <v>3.7814315780100695E-3</v>
      </c>
      <c r="L39">
        <v>75631.009999999995</v>
      </c>
      <c r="M39" s="41">
        <f t="shared" si="13"/>
        <v>3.3212801049101203E-3</v>
      </c>
      <c r="N39">
        <v>44482.87</v>
      </c>
      <c r="O39" s="41">
        <f t="shared" si="14"/>
        <v>2.3650868855086371E-3</v>
      </c>
      <c r="P39" s="53">
        <v>58953.989132204486</v>
      </c>
      <c r="Q39" s="41">
        <f t="shared" si="14"/>
        <v>2.874673205056947E-3</v>
      </c>
      <c r="R39" s="53">
        <v>52494.725265980393</v>
      </c>
      <c r="S39" s="10">
        <f t="shared" si="15"/>
        <v>2.5414945263291882E-3</v>
      </c>
      <c r="T39" s="53">
        <v>46749.739904974565</v>
      </c>
      <c r="U39" s="10">
        <f>T39/T45</f>
        <v>2.1415230013710619E-3</v>
      </c>
      <c r="V39" s="53">
        <v>59368.04858218017</v>
      </c>
      <c r="W39" s="10">
        <f t="shared" si="16"/>
        <v>2.511801251010803E-3</v>
      </c>
      <c r="X39" s="40">
        <v>48610.624947662749</v>
      </c>
      <c r="Y39" s="10">
        <f t="shared" si="17"/>
        <v>2.0992704538899684E-3</v>
      </c>
      <c r="Z39" s="53">
        <f t="shared" si="18"/>
        <v>989060.7117778064</v>
      </c>
    </row>
    <row r="40" spans="1:26" ht="16" x14ac:dyDescent="0.2">
      <c r="A40" s="44" t="s">
        <v>13</v>
      </c>
      <c r="B40" s="25">
        <v>78422.985902557979</v>
      </c>
      <c r="C40" s="10">
        <f t="shared" si="8"/>
        <v>4.8561335158432677E-3</v>
      </c>
      <c r="D40" s="25">
        <v>84710.141411608653</v>
      </c>
      <c r="E40" s="10">
        <f t="shared" si="9"/>
        <v>4.5325596550393997E-3</v>
      </c>
      <c r="F40" s="25">
        <v>122576.13420454707</v>
      </c>
      <c r="G40" s="10">
        <f t="shared" si="10"/>
        <v>5.1289167254903942E-3</v>
      </c>
      <c r="H40" s="25">
        <v>125202.53</v>
      </c>
      <c r="I40" s="45">
        <f t="shared" si="11"/>
        <v>5.7556081731121563E-3</v>
      </c>
      <c r="J40" s="25">
        <v>103092.13</v>
      </c>
      <c r="K40" s="45">
        <f t="shared" si="12"/>
        <v>4.8310021676332441E-3</v>
      </c>
      <c r="L40" s="25">
        <v>102411.51</v>
      </c>
      <c r="M40" s="45">
        <f t="shared" si="13"/>
        <v>4.4973260396337939E-3</v>
      </c>
      <c r="N40" s="25">
        <v>78833.81</v>
      </c>
      <c r="O40" s="45">
        <f t="shared" si="14"/>
        <v>4.1914743847615869E-3</v>
      </c>
      <c r="P40" s="25">
        <v>104946.18184546274</v>
      </c>
      <c r="Q40" s="45">
        <f t="shared" si="14"/>
        <v>5.1173123543455882E-3</v>
      </c>
      <c r="R40" s="25">
        <v>96167.930800804315</v>
      </c>
      <c r="S40" s="10">
        <f t="shared" si="15"/>
        <v>4.6559014929646704E-3</v>
      </c>
      <c r="T40" s="25">
        <v>111533.09475839452</v>
      </c>
      <c r="U40" s="10">
        <f>T40/T45</f>
        <v>5.1091340470491983E-3</v>
      </c>
      <c r="V40" s="25">
        <v>99479.198923661068</v>
      </c>
      <c r="W40" s="10">
        <f t="shared" si="16"/>
        <v>4.2088628862395451E-3</v>
      </c>
      <c r="X40" s="40">
        <v>93756.298125964939</v>
      </c>
      <c r="Y40" s="10">
        <f t="shared" si="17"/>
        <v>4.0489054961512262E-3</v>
      </c>
      <c r="Z40" s="53">
        <f t="shared" si="18"/>
        <v>1201131.9459730014</v>
      </c>
    </row>
    <row r="41" spans="1:26" ht="16" x14ac:dyDescent="0.2">
      <c r="A41" s="44" t="s">
        <v>14</v>
      </c>
      <c r="B41" s="25">
        <v>76629.915792175991</v>
      </c>
      <c r="C41" s="10">
        <f t="shared" si="8"/>
        <v>4.7451024481139428E-3</v>
      </c>
      <c r="D41" s="25">
        <v>102595.8103333364</v>
      </c>
      <c r="E41" s="10">
        <f t="shared" si="9"/>
        <v>5.4895626774296531E-3</v>
      </c>
      <c r="F41" s="25">
        <v>147404.16929702688</v>
      </c>
      <c r="G41" s="10">
        <f t="shared" si="10"/>
        <v>6.1677888132198374E-3</v>
      </c>
      <c r="H41" s="25">
        <v>122865.95</v>
      </c>
      <c r="I41" s="45">
        <f t="shared" si="11"/>
        <v>5.6481946971613873E-3</v>
      </c>
      <c r="J41" s="25">
        <v>82407.429999999993</v>
      </c>
      <c r="K41" s="45">
        <f t="shared" si="12"/>
        <v>3.8616960669944906E-3</v>
      </c>
      <c r="L41" s="25">
        <v>77972.56</v>
      </c>
      <c r="M41" s="45">
        <f t="shared" si="13"/>
        <v>3.4241075487013947E-3</v>
      </c>
      <c r="N41" s="25">
        <v>59139.64</v>
      </c>
      <c r="O41" s="45">
        <f t="shared" si="14"/>
        <v>3.1443651674836182E-3</v>
      </c>
      <c r="P41" s="25">
        <v>77533.543153490085</v>
      </c>
      <c r="Q41" s="45">
        <f t="shared" si="14"/>
        <v>3.7806364298206751E-3</v>
      </c>
      <c r="R41" s="25">
        <v>66627.911524089606</v>
      </c>
      <c r="S41" s="10">
        <f t="shared" si="15"/>
        <v>3.2257426166388127E-3</v>
      </c>
      <c r="T41" s="25">
        <v>74018.929199883452</v>
      </c>
      <c r="U41" s="10">
        <f>T41/T45</f>
        <v>3.3906763917961268E-3</v>
      </c>
      <c r="V41" s="25">
        <v>62645.333056964708</v>
      </c>
      <c r="W41" s="10">
        <f t="shared" si="16"/>
        <v>2.6504597961419787E-3</v>
      </c>
      <c r="X41" s="40">
        <v>62112.241006344062</v>
      </c>
      <c r="Y41" s="10">
        <f t="shared" si="17"/>
        <v>2.6823434693525848E-3</v>
      </c>
      <c r="Z41" s="53">
        <f t="shared" si="18"/>
        <v>1011953.4333633113</v>
      </c>
    </row>
    <row r="42" spans="1:26" ht="16" x14ac:dyDescent="0.2">
      <c r="A42" s="44" t="s">
        <v>11</v>
      </c>
      <c r="B42" s="25">
        <v>40496.73722046223</v>
      </c>
      <c r="C42" s="10">
        <f t="shared" si="8"/>
        <v>2.5076520695467377E-3</v>
      </c>
      <c r="D42" s="25">
        <v>51643.993450033537</v>
      </c>
      <c r="E42" s="10">
        <f t="shared" si="9"/>
        <v>2.7632993787525756E-3</v>
      </c>
      <c r="F42" s="25">
        <v>38588.107444840745</v>
      </c>
      <c r="G42" s="10">
        <f t="shared" si="10"/>
        <v>1.6146307024872896E-3</v>
      </c>
      <c r="H42" s="25">
        <v>58224.53</v>
      </c>
      <c r="I42" s="45">
        <f t="shared" si="11"/>
        <v>2.6766039052374896E-3</v>
      </c>
      <c r="J42" s="25">
        <v>58609.24</v>
      </c>
      <c r="K42" s="45">
        <f t="shared" si="12"/>
        <v>2.7464886551799542E-3</v>
      </c>
      <c r="L42" s="25">
        <v>63647.6</v>
      </c>
      <c r="M42" s="45">
        <f t="shared" si="13"/>
        <v>2.7950374800664092E-3</v>
      </c>
      <c r="N42" s="25">
        <v>39758.06</v>
      </c>
      <c r="O42" s="45">
        <f t="shared" si="14"/>
        <v>2.1138758874880491E-3</v>
      </c>
      <c r="P42" s="25">
        <v>47315.441510514218</v>
      </c>
      <c r="Q42" s="45">
        <f t="shared" si="14"/>
        <v>2.3071624820959476E-3</v>
      </c>
      <c r="R42" s="25">
        <v>56543.076004477429</v>
      </c>
      <c r="S42" s="10">
        <f t="shared" si="15"/>
        <v>2.7374925278506614E-3</v>
      </c>
      <c r="T42" s="25">
        <v>41843.100892603441</v>
      </c>
      <c r="U42" s="10">
        <f>T42/T45</f>
        <v>1.916758535819474E-3</v>
      </c>
      <c r="V42" s="25">
        <v>51855.227862652901</v>
      </c>
      <c r="W42" s="10">
        <f t="shared" si="16"/>
        <v>2.1939415110901498E-3</v>
      </c>
      <c r="X42" s="121">
        <v>68449.401850243812</v>
      </c>
      <c r="Y42" s="10">
        <f t="shared" si="17"/>
        <v>2.9560164479549059E-3</v>
      </c>
      <c r="Z42" s="53">
        <f t="shared" si="18"/>
        <v>616974.51623582828</v>
      </c>
    </row>
    <row r="43" spans="1:26" ht="16" x14ac:dyDescent="0.2">
      <c r="A43" s="44" t="s">
        <v>12</v>
      </c>
      <c r="B43" s="25">
        <v>5129.3243792944313</v>
      </c>
      <c r="C43" s="10">
        <f t="shared" si="8"/>
        <v>3.1761968439805591E-4</v>
      </c>
      <c r="D43" s="25">
        <v>5165.7347392685133</v>
      </c>
      <c r="E43" s="10">
        <f t="shared" si="9"/>
        <v>2.7640139040820073E-4</v>
      </c>
      <c r="F43" s="25">
        <v>7007.7762738365982</v>
      </c>
      <c r="G43" s="10">
        <f t="shared" si="10"/>
        <v>2.9322429829119196E-4</v>
      </c>
      <c r="H43" s="25">
        <v>4109.18</v>
      </c>
      <c r="I43" s="45">
        <f t="shared" si="11"/>
        <v>1.8890057567358273E-4</v>
      </c>
      <c r="J43" s="25">
        <v>4785.99</v>
      </c>
      <c r="K43" s="45">
        <f t="shared" si="12"/>
        <v>2.2427636391129978E-4</v>
      </c>
      <c r="L43" s="25">
        <v>9056.15</v>
      </c>
      <c r="M43" s="45">
        <f t="shared" si="13"/>
        <v>3.9769415775462721E-4</v>
      </c>
      <c r="N43" s="25">
        <v>6197.72</v>
      </c>
      <c r="O43" s="45">
        <f t="shared" si="14"/>
        <v>3.2952339388296191E-4</v>
      </c>
      <c r="P43" s="25">
        <v>3227.6314069256214</v>
      </c>
      <c r="Q43" s="45">
        <f t="shared" si="14"/>
        <v>1.5738350632189677E-4</v>
      </c>
      <c r="R43" s="25">
        <v>7833.511731517171</v>
      </c>
      <c r="S43" s="10">
        <f t="shared" si="15"/>
        <v>3.7925386001569264E-4</v>
      </c>
      <c r="T43" s="25">
        <v>11544.891928068453</v>
      </c>
      <c r="U43" s="10">
        <f>T43/T45</f>
        <v>5.2885110510894834E-4</v>
      </c>
      <c r="V43" s="25">
        <v>10971.432868772834</v>
      </c>
      <c r="W43" s="10">
        <f t="shared" si="16"/>
        <v>4.6419007299890321E-4</v>
      </c>
      <c r="X43" s="40">
        <v>6753.7651655313275</v>
      </c>
      <c r="Y43" s="10">
        <f t="shared" si="17"/>
        <v>2.9166421291180913E-4</v>
      </c>
      <c r="Z43" s="53">
        <f t="shared" si="18"/>
        <v>81783.108493214953</v>
      </c>
    </row>
    <row r="44" spans="1:26" ht="16" x14ac:dyDescent="0.2">
      <c r="A44" s="24" t="s">
        <v>31</v>
      </c>
      <c r="B44" s="25">
        <v>528.4033923998054</v>
      </c>
      <c r="C44" s="10">
        <f t="shared" si="8"/>
        <v>3.2719965889927681E-5</v>
      </c>
      <c r="D44" s="25">
        <v>650.91378001084286</v>
      </c>
      <c r="E44" s="10">
        <f t="shared" si="9"/>
        <v>3.4828244753490972E-5</v>
      </c>
      <c r="F44" s="25">
        <v>60.092825176171736</v>
      </c>
      <c r="G44" s="10">
        <f t="shared" si="10"/>
        <v>2.5144462103341822E-6</v>
      </c>
      <c r="H44" s="25"/>
      <c r="I44" s="49">
        <f t="shared" si="11"/>
        <v>0</v>
      </c>
      <c r="J44" s="25">
        <v>31.93</v>
      </c>
      <c r="K44" s="49">
        <f t="shared" si="12"/>
        <v>1.4962723072316915E-6</v>
      </c>
      <c r="L44" s="25">
        <v>636.26</v>
      </c>
      <c r="M44" s="49">
        <f t="shared" si="13"/>
        <v>2.7940889319739524E-5</v>
      </c>
      <c r="N44" s="25">
        <v>130.5</v>
      </c>
      <c r="O44" s="49">
        <f t="shared" si="14"/>
        <v>6.9384875247230483E-6</v>
      </c>
      <c r="P44" s="25">
        <v>0</v>
      </c>
      <c r="Q44" s="49">
        <f t="shared" si="14"/>
        <v>0</v>
      </c>
      <c r="R44" s="25">
        <v>0</v>
      </c>
      <c r="S44" s="10">
        <f t="shared" si="15"/>
        <v>0</v>
      </c>
      <c r="T44" s="25">
        <v>-89.7</v>
      </c>
      <c r="U44" s="10">
        <f>T44/T45</f>
        <v>-4.1089985444505925E-6</v>
      </c>
      <c r="V44" s="25">
        <v>0</v>
      </c>
      <c r="W44" s="10">
        <f t="shared" si="16"/>
        <v>0</v>
      </c>
      <c r="X44" s="121">
        <v>42.89</v>
      </c>
      <c r="Y44" s="10">
        <f t="shared" si="17"/>
        <v>1.8522228394364606E-6</v>
      </c>
      <c r="Z44" s="53">
        <f t="shared" si="18"/>
        <v>1991.2899975868202</v>
      </c>
    </row>
    <row r="45" spans="1:26" ht="16" x14ac:dyDescent="0.2">
      <c r="A45" s="7" t="s">
        <v>20</v>
      </c>
      <c r="B45" s="55">
        <f t="shared" ref="B45:H45" si="19">SUM(B29:B44)</f>
        <v>16149264.769327462</v>
      </c>
      <c r="C45" s="56">
        <f t="shared" si="19"/>
        <v>1</v>
      </c>
      <c r="D45" s="55">
        <f t="shared" si="19"/>
        <v>18689250.193855926</v>
      </c>
      <c r="E45" s="56">
        <f t="shared" si="19"/>
        <v>0.99999999999999967</v>
      </c>
      <c r="F45" s="55">
        <f t="shared" si="19"/>
        <v>23899029.905350454</v>
      </c>
      <c r="G45" s="56">
        <f t="shared" si="19"/>
        <v>0.99999999999999989</v>
      </c>
      <c r="H45" s="55">
        <f t="shared" si="19"/>
        <v>21753136.459999993</v>
      </c>
      <c r="I45" s="56">
        <f>H45/H45</f>
        <v>1</v>
      </c>
      <c r="J45" s="55">
        <f>SUM(J29:J44)</f>
        <v>21339698.559999999</v>
      </c>
      <c r="K45" s="56">
        <f>J45/J45</f>
        <v>1</v>
      </c>
      <c r="L45" s="55">
        <f>SUM(L29:L44)</f>
        <v>22771644.550000008</v>
      </c>
      <c r="M45" s="56">
        <f>L45/L45</f>
        <v>1</v>
      </c>
      <c r="N45" s="55">
        <f>SUM(N29:N44)</f>
        <v>18808133.549999997</v>
      </c>
      <c r="O45" s="56">
        <f>N45/N45</f>
        <v>1</v>
      </c>
      <c r="P45" s="55">
        <f>SUM(P29:P44)</f>
        <v>20508066.457257222</v>
      </c>
      <c r="Q45" s="56">
        <f>P45/P45</f>
        <v>1</v>
      </c>
      <c r="R45" s="55">
        <f>SUM(R29:R44)</f>
        <v>20655061.312211927</v>
      </c>
      <c r="S45" s="56">
        <f>R45/R45</f>
        <v>1</v>
      </c>
      <c r="T45" s="55">
        <f>SUM(T29:T44)</f>
        <v>21830136.718141291</v>
      </c>
      <c r="U45" s="56">
        <f>T45/T45</f>
        <v>1</v>
      </c>
      <c r="V45" s="55">
        <f>SUM(V29:V44)</f>
        <v>23635647.350000001</v>
      </c>
      <c r="W45" s="10">
        <f>SUM(W29:W44)</f>
        <v>1</v>
      </c>
      <c r="X45" s="55">
        <f>SUM(X29:X44)</f>
        <v>23155961.09</v>
      </c>
      <c r="Y45" s="10">
        <f>SUM(Y29:Y44)</f>
        <v>1</v>
      </c>
      <c r="Z45" s="55">
        <f>SUM(Z28:Z44)</f>
        <v>253195030.91614428</v>
      </c>
    </row>
    <row r="46" spans="1:26" ht="16" x14ac:dyDescent="0.2">
      <c r="A46" s="58" t="s">
        <v>24</v>
      </c>
      <c r="B46" s="59">
        <v>35896</v>
      </c>
      <c r="C46" s="58"/>
      <c r="D46" s="59">
        <v>42502</v>
      </c>
      <c r="E46" s="58"/>
      <c r="F46" s="59">
        <v>55373</v>
      </c>
      <c r="G46" s="83"/>
      <c r="H46" s="59">
        <v>51146</v>
      </c>
      <c r="I46" s="83"/>
      <c r="J46" s="59">
        <v>50783</v>
      </c>
      <c r="K46" s="83"/>
      <c r="L46" s="59">
        <v>54274</v>
      </c>
      <c r="M46" s="83"/>
      <c r="N46" s="59">
        <v>45957</v>
      </c>
      <c r="O46" s="59"/>
      <c r="P46" s="59">
        <v>48935</v>
      </c>
      <c r="Q46" s="59"/>
      <c r="R46" s="59">
        <v>48732</v>
      </c>
      <c r="S46" s="59"/>
      <c r="T46" s="59">
        <v>49098</v>
      </c>
      <c r="U46" s="59"/>
      <c r="V46" s="59">
        <v>53255</v>
      </c>
      <c r="W46" s="59"/>
      <c r="X46" s="55">
        <v>52186</v>
      </c>
      <c r="Y46" s="56"/>
      <c r="Z46" s="15">
        <f>B46+D46+F46+H46+J46+L46+N46+P46+R46+T46+V46+X46</f>
        <v>588137</v>
      </c>
    </row>
    <row r="47" spans="1:26" ht="16" x14ac:dyDescent="0.2">
      <c r="A47" s="19" t="s">
        <v>22</v>
      </c>
      <c r="B47" s="15">
        <f>B45/B46</f>
        <v>449.89037133183257</v>
      </c>
      <c r="C47" s="19"/>
      <c r="D47" s="15">
        <f>D45/D46</f>
        <v>439.72637037918042</v>
      </c>
      <c r="E47" s="19"/>
      <c r="F47" s="15">
        <f>F45/F46</f>
        <v>431.60077845430902</v>
      </c>
      <c r="G47" s="85"/>
      <c r="H47" s="15">
        <f>H45/H46</f>
        <v>425.31452039260142</v>
      </c>
      <c r="I47" s="85"/>
      <c r="J47" s="15">
        <f>J45/J46</f>
        <v>420.21342890337314</v>
      </c>
      <c r="K47" s="85"/>
      <c r="L47" s="15">
        <f>L45/L46</f>
        <v>419.56820116446198</v>
      </c>
      <c r="M47" s="85"/>
      <c r="N47" s="15">
        <f>N45/N46</f>
        <v>409.25503296559822</v>
      </c>
      <c r="O47" s="85"/>
      <c r="P47" s="85">
        <f>P45/P46</f>
        <v>419.08790144594303</v>
      </c>
      <c r="Q47" s="85"/>
      <c r="R47" s="85">
        <f>R45/R46</f>
        <v>423.85006386382514</v>
      </c>
      <c r="S47" s="85"/>
      <c r="T47" s="85">
        <f>T45/T46</f>
        <v>444.62374675427293</v>
      </c>
      <c r="U47" s="85"/>
      <c r="V47" s="85">
        <f>V45/V46</f>
        <v>443.82024880292931</v>
      </c>
      <c r="W47" s="85"/>
      <c r="X47" s="85">
        <f>X45/X46</f>
        <v>443.71979247307706</v>
      </c>
      <c r="Y47" s="59"/>
      <c r="Z47" s="15">
        <f>Z45/Z46</f>
        <v>430.50348969057256</v>
      </c>
    </row>
    <row r="48" spans="1:26" x14ac:dyDescent="0.2">
      <c r="A48" s="44"/>
      <c r="B48" s="139"/>
      <c r="C48" s="139"/>
      <c r="D48" s="139"/>
      <c r="E48" s="139"/>
      <c r="F48" s="139"/>
      <c r="G48" s="139"/>
      <c r="X48" s="15"/>
      <c r="Y48" s="85"/>
    </row>
    <row r="51" spans="1:7" x14ac:dyDescent="0.2">
      <c r="A51" s="44"/>
      <c r="B51" s="139"/>
      <c r="C51" s="139"/>
      <c r="D51" s="139"/>
      <c r="E51" s="139"/>
      <c r="F51" s="139"/>
      <c r="G51" s="139"/>
    </row>
  </sheetData>
  <mergeCells count="2">
    <mergeCell ref="A2:Z2"/>
    <mergeCell ref="A27:Z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3895-F5F0-7B48-922B-EF45DB6463C5}">
  <dimension ref="A2:AN51"/>
  <sheetViews>
    <sheetView topLeftCell="W16" workbookViewId="0">
      <selection activeCell="S37" sqref="S37"/>
    </sheetView>
  </sheetViews>
  <sheetFormatPr baseColWidth="10" defaultColWidth="8.83203125" defaultRowHeight="15" x14ac:dyDescent="0.2"/>
  <cols>
    <col min="1" max="1" width="52.33203125" customWidth="1"/>
    <col min="2" max="2" width="34.6640625" customWidth="1"/>
    <col min="3" max="3" width="10.5" customWidth="1"/>
    <col min="4" max="4" width="18.6640625" customWidth="1"/>
    <col min="5" max="5" width="10.5" customWidth="1"/>
    <col min="6" max="6" width="16.5" customWidth="1"/>
    <col min="7" max="7" width="10.5" customWidth="1"/>
    <col min="8" max="8" width="17.1640625" customWidth="1"/>
    <col min="9" max="9" width="10.5" customWidth="1"/>
    <col min="10" max="10" width="16.1640625" customWidth="1"/>
    <col min="11" max="11" width="10.5" customWidth="1"/>
    <col min="12" max="12" width="15.6640625" customWidth="1"/>
    <col min="13" max="13" width="10.5" customWidth="1"/>
    <col min="14" max="14" width="20.6640625" customWidth="1"/>
    <col min="15" max="15" width="10.5" customWidth="1"/>
    <col min="16" max="16" width="19.5" customWidth="1"/>
    <col min="17" max="17" width="10.5" customWidth="1"/>
    <col min="18" max="18" width="20.5" customWidth="1"/>
    <col min="19" max="25" width="16.5" customWidth="1"/>
    <col min="26" max="26" width="39.5" customWidth="1"/>
    <col min="257" max="257" width="52.33203125" customWidth="1"/>
    <col min="258" max="258" width="34.6640625" customWidth="1"/>
    <col min="259" max="259" width="10.5" customWidth="1"/>
    <col min="260" max="260" width="18.6640625" customWidth="1"/>
    <col min="261" max="261" width="10.5" customWidth="1"/>
    <col min="262" max="262" width="16.5" customWidth="1"/>
    <col min="263" max="263" width="10.5" customWidth="1"/>
    <col min="264" max="264" width="17.1640625" customWidth="1"/>
    <col min="265" max="265" width="10.5" customWidth="1"/>
    <col min="266" max="266" width="16.1640625" customWidth="1"/>
    <col min="267" max="267" width="10.5" customWidth="1"/>
    <col min="268" max="268" width="15.6640625" customWidth="1"/>
    <col min="269" max="269" width="10.5" customWidth="1"/>
    <col min="270" max="270" width="20.6640625" customWidth="1"/>
    <col min="271" max="271" width="10.5" customWidth="1"/>
    <col min="272" max="272" width="19.5" customWidth="1"/>
    <col min="273" max="273" width="10.5" customWidth="1"/>
    <col min="274" max="274" width="20.5" customWidth="1"/>
    <col min="275" max="281" width="16.5" customWidth="1"/>
    <col min="282" max="282" width="39.5" customWidth="1"/>
    <col min="513" max="513" width="52.33203125" customWidth="1"/>
    <col min="514" max="514" width="34.6640625" customWidth="1"/>
    <col min="515" max="515" width="10.5" customWidth="1"/>
    <col min="516" max="516" width="18.6640625" customWidth="1"/>
    <col min="517" max="517" width="10.5" customWidth="1"/>
    <col min="518" max="518" width="16.5" customWidth="1"/>
    <col min="519" max="519" width="10.5" customWidth="1"/>
    <col min="520" max="520" width="17.1640625" customWidth="1"/>
    <col min="521" max="521" width="10.5" customWidth="1"/>
    <col min="522" max="522" width="16.1640625" customWidth="1"/>
    <col min="523" max="523" width="10.5" customWidth="1"/>
    <col min="524" max="524" width="15.6640625" customWidth="1"/>
    <col min="525" max="525" width="10.5" customWidth="1"/>
    <col min="526" max="526" width="20.6640625" customWidth="1"/>
    <col min="527" max="527" width="10.5" customWidth="1"/>
    <col min="528" max="528" width="19.5" customWidth="1"/>
    <col min="529" max="529" width="10.5" customWidth="1"/>
    <col min="530" max="530" width="20.5" customWidth="1"/>
    <col min="531" max="537" width="16.5" customWidth="1"/>
    <col min="538" max="538" width="39.5" customWidth="1"/>
    <col min="769" max="769" width="52.33203125" customWidth="1"/>
    <col min="770" max="770" width="34.6640625" customWidth="1"/>
    <col min="771" max="771" width="10.5" customWidth="1"/>
    <col min="772" max="772" width="18.6640625" customWidth="1"/>
    <col min="773" max="773" width="10.5" customWidth="1"/>
    <col min="774" max="774" width="16.5" customWidth="1"/>
    <col min="775" max="775" width="10.5" customWidth="1"/>
    <col min="776" max="776" width="17.1640625" customWidth="1"/>
    <col min="777" max="777" width="10.5" customWidth="1"/>
    <col min="778" max="778" width="16.1640625" customWidth="1"/>
    <col min="779" max="779" width="10.5" customWidth="1"/>
    <col min="780" max="780" width="15.6640625" customWidth="1"/>
    <col min="781" max="781" width="10.5" customWidth="1"/>
    <col min="782" max="782" width="20.6640625" customWidth="1"/>
    <col min="783" max="783" width="10.5" customWidth="1"/>
    <col min="784" max="784" width="19.5" customWidth="1"/>
    <col min="785" max="785" width="10.5" customWidth="1"/>
    <col min="786" max="786" width="20.5" customWidth="1"/>
    <col min="787" max="793" width="16.5" customWidth="1"/>
    <col min="794" max="794" width="39.5" customWidth="1"/>
    <col min="1025" max="1025" width="52.33203125" customWidth="1"/>
    <col min="1026" max="1026" width="34.6640625" customWidth="1"/>
    <col min="1027" max="1027" width="10.5" customWidth="1"/>
    <col min="1028" max="1028" width="18.6640625" customWidth="1"/>
    <col min="1029" max="1029" width="10.5" customWidth="1"/>
    <col min="1030" max="1030" width="16.5" customWidth="1"/>
    <col min="1031" max="1031" width="10.5" customWidth="1"/>
    <col min="1032" max="1032" width="17.1640625" customWidth="1"/>
    <col min="1033" max="1033" width="10.5" customWidth="1"/>
    <col min="1034" max="1034" width="16.1640625" customWidth="1"/>
    <col min="1035" max="1035" width="10.5" customWidth="1"/>
    <col min="1036" max="1036" width="15.6640625" customWidth="1"/>
    <col min="1037" max="1037" width="10.5" customWidth="1"/>
    <col min="1038" max="1038" width="20.6640625" customWidth="1"/>
    <col min="1039" max="1039" width="10.5" customWidth="1"/>
    <col min="1040" max="1040" width="19.5" customWidth="1"/>
    <col min="1041" max="1041" width="10.5" customWidth="1"/>
    <col min="1042" max="1042" width="20.5" customWidth="1"/>
    <col min="1043" max="1049" width="16.5" customWidth="1"/>
    <col min="1050" max="1050" width="39.5" customWidth="1"/>
    <col min="1281" max="1281" width="52.33203125" customWidth="1"/>
    <col min="1282" max="1282" width="34.6640625" customWidth="1"/>
    <col min="1283" max="1283" width="10.5" customWidth="1"/>
    <col min="1284" max="1284" width="18.6640625" customWidth="1"/>
    <col min="1285" max="1285" width="10.5" customWidth="1"/>
    <col min="1286" max="1286" width="16.5" customWidth="1"/>
    <col min="1287" max="1287" width="10.5" customWidth="1"/>
    <col min="1288" max="1288" width="17.1640625" customWidth="1"/>
    <col min="1289" max="1289" width="10.5" customWidth="1"/>
    <col min="1290" max="1290" width="16.1640625" customWidth="1"/>
    <col min="1291" max="1291" width="10.5" customWidth="1"/>
    <col min="1292" max="1292" width="15.6640625" customWidth="1"/>
    <col min="1293" max="1293" width="10.5" customWidth="1"/>
    <col min="1294" max="1294" width="20.6640625" customWidth="1"/>
    <col min="1295" max="1295" width="10.5" customWidth="1"/>
    <col min="1296" max="1296" width="19.5" customWidth="1"/>
    <col min="1297" max="1297" width="10.5" customWidth="1"/>
    <col min="1298" max="1298" width="20.5" customWidth="1"/>
    <col min="1299" max="1305" width="16.5" customWidth="1"/>
    <col min="1306" max="1306" width="39.5" customWidth="1"/>
    <col min="1537" max="1537" width="52.33203125" customWidth="1"/>
    <col min="1538" max="1538" width="34.6640625" customWidth="1"/>
    <col min="1539" max="1539" width="10.5" customWidth="1"/>
    <col min="1540" max="1540" width="18.6640625" customWidth="1"/>
    <col min="1541" max="1541" width="10.5" customWidth="1"/>
    <col min="1542" max="1542" width="16.5" customWidth="1"/>
    <col min="1543" max="1543" width="10.5" customWidth="1"/>
    <col min="1544" max="1544" width="17.1640625" customWidth="1"/>
    <col min="1545" max="1545" width="10.5" customWidth="1"/>
    <col min="1546" max="1546" width="16.1640625" customWidth="1"/>
    <col min="1547" max="1547" width="10.5" customWidth="1"/>
    <col min="1548" max="1548" width="15.6640625" customWidth="1"/>
    <col min="1549" max="1549" width="10.5" customWidth="1"/>
    <col min="1550" max="1550" width="20.6640625" customWidth="1"/>
    <col min="1551" max="1551" width="10.5" customWidth="1"/>
    <col min="1552" max="1552" width="19.5" customWidth="1"/>
    <col min="1553" max="1553" width="10.5" customWidth="1"/>
    <col min="1554" max="1554" width="20.5" customWidth="1"/>
    <col min="1555" max="1561" width="16.5" customWidth="1"/>
    <col min="1562" max="1562" width="39.5" customWidth="1"/>
    <col min="1793" max="1793" width="52.33203125" customWidth="1"/>
    <col min="1794" max="1794" width="34.6640625" customWidth="1"/>
    <col min="1795" max="1795" width="10.5" customWidth="1"/>
    <col min="1796" max="1796" width="18.6640625" customWidth="1"/>
    <col min="1797" max="1797" width="10.5" customWidth="1"/>
    <col min="1798" max="1798" width="16.5" customWidth="1"/>
    <col min="1799" max="1799" width="10.5" customWidth="1"/>
    <col min="1800" max="1800" width="17.1640625" customWidth="1"/>
    <col min="1801" max="1801" width="10.5" customWidth="1"/>
    <col min="1802" max="1802" width="16.1640625" customWidth="1"/>
    <col min="1803" max="1803" width="10.5" customWidth="1"/>
    <col min="1804" max="1804" width="15.6640625" customWidth="1"/>
    <col min="1805" max="1805" width="10.5" customWidth="1"/>
    <col min="1806" max="1806" width="20.6640625" customWidth="1"/>
    <col min="1807" max="1807" width="10.5" customWidth="1"/>
    <col min="1808" max="1808" width="19.5" customWidth="1"/>
    <col min="1809" max="1809" width="10.5" customWidth="1"/>
    <col min="1810" max="1810" width="20.5" customWidth="1"/>
    <col min="1811" max="1817" width="16.5" customWidth="1"/>
    <col min="1818" max="1818" width="39.5" customWidth="1"/>
    <col min="2049" max="2049" width="52.33203125" customWidth="1"/>
    <col min="2050" max="2050" width="34.6640625" customWidth="1"/>
    <col min="2051" max="2051" width="10.5" customWidth="1"/>
    <col min="2052" max="2052" width="18.6640625" customWidth="1"/>
    <col min="2053" max="2053" width="10.5" customWidth="1"/>
    <col min="2054" max="2054" width="16.5" customWidth="1"/>
    <col min="2055" max="2055" width="10.5" customWidth="1"/>
    <col min="2056" max="2056" width="17.1640625" customWidth="1"/>
    <col min="2057" max="2057" width="10.5" customWidth="1"/>
    <col min="2058" max="2058" width="16.1640625" customWidth="1"/>
    <col min="2059" max="2059" width="10.5" customWidth="1"/>
    <col min="2060" max="2060" width="15.6640625" customWidth="1"/>
    <col min="2061" max="2061" width="10.5" customWidth="1"/>
    <col min="2062" max="2062" width="20.6640625" customWidth="1"/>
    <col min="2063" max="2063" width="10.5" customWidth="1"/>
    <col min="2064" max="2064" width="19.5" customWidth="1"/>
    <col min="2065" max="2065" width="10.5" customWidth="1"/>
    <col min="2066" max="2066" width="20.5" customWidth="1"/>
    <col min="2067" max="2073" width="16.5" customWidth="1"/>
    <col min="2074" max="2074" width="39.5" customWidth="1"/>
    <col min="2305" max="2305" width="52.33203125" customWidth="1"/>
    <col min="2306" max="2306" width="34.6640625" customWidth="1"/>
    <col min="2307" max="2307" width="10.5" customWidth="1"/>
    <col min="2308" max="2308" width="18.6640625" customWidth="1"/>
    <col min="2309" max="2309" width="10.5" customWidth="1"/>
    <col min="2310" max="2310" width="16.5" customWidth="1"/>
    <col min="2311" max="2311" width="10.5" customWidth="1"/>
    <col min="2312" max="2312" width="17.1640625" customWidth="1"/>
    <col min="2313" max="2313" width="10.5" customWidth="1"/>
    <col min="2314" max="2314" width="16.1640625" customWidth="1"/>
    <col min="2315" max="2315" width="10.5" customWidth="1"/>
    <col min="2316" max="2316" width="15.6640625" customWidth="1"/>
    <col min="2317" max="2317" width="10.5" customWidth="1"/>
    <col min="2318" max="2318" width="20.6640625" customWidth="1"/>
    <col min="2319" max="2319" width="10.5" customWidth="1"/>
    <col min="2320" max="2320" width="19.5" customWidth="1"/>
    <col min="2321" max="2321" width="10.5" customWidth="1"/>
    <col min="2322" max="2322" width="20.5" customWidth="1"/>
    <col min="2323" max="2329" width="16.5" customWidth="1"/>
    <col min="2330" max="2330" width="39.5" customWidth="1"/>
    <col min="2561" max="2561" width="52.33203125" customWidth="1"/>
    <col min="2562" max="2562" width="34.6640625" customWidth="1"/>
    <col min="2563" max="2563" width="10.5" customWidth="1"/>
    <col min="2564" max="2564" width="18.6640625" customWidth="1"/>
    <col min="2565" max="2565" width="10.5" customWidth="1"/>
    <col min="2566" max="2566" width="16.5" customWidth="1"/>
    <col min="2567" max="2567" width="10.5" customWidth="1"/>
    <col min="2568" max="2568" width="17.1640625" customWidth="1"/>
    <col min="2569" max="2569" width="10.5" customWidth="1"/>
    <col min="2570" max="2570" width="16.1640625" customWidth="1"/>
    <col min="2571" max="2571" width="10.5" customWidth="1"/>
    <col min="2572" max="2572" width="15.6640625" customWidth="1"/>
    <col min="2573" max="2573" width="10.5" customWidth="1"/>
    <col min="2574" max="2574" width="20.6640625" customWidth="1"/>
    <col min="2575" max="2575" width="10.5" customWidth="1"/>
    <col min="2576" max="2576" width="19.5" customWidth="1"/>
    <col min="2577" max="2577" width="10.5" customWidth="1"/>
    <col min="2578" max="2578" width="20.5" customWidth="1"/>
    <col min="2579" max="2585" width="16.5" customWidth="1"/>
    <col min="2586" max="2586" width="39.5" customWidth="1"/>
    <col min="2817" max="2817" width="52.33203125" customWidth="1"/>
    <col min="2818" max="2818" width="34.6640625" customWidth="1"/>
    <col min="2819" max="2819" width="10.5" customWidth="1"/>
    <col min="2820" max="2820" width="18.6640625" customWidth="1"/>
    <col min="2821" max="2821" width="10.5" customWidth="1"/>
    <col min="2822" max="2822" width="16.5" customWidth="1"/>
    <col min="2823" max="2823" width="10.5" customWidth="1"/>
    <col min="2824" max="2824" width="17.1640625" customWidth="1"/>
    <col min="2825" max="2825" width="10.5" customWidth="1"/>
    <col min="2826" max="2826" width="16.1640625" customWidth="1"/>
    <col min="2827" max="2827" width="10.5" customWidth="1"/>
    <col min="2828" max="2828" width="15.6640625" customWidth="1"/>
    <col min="2829" max="2829" width="10.5" customWidth="1"/>
    <col min="2830" max="2830" width="20.6640625" customWidth="1"/>
    <col min="2831" max="2831" width="10.5" customWidth="1"/>
    <col min="2832" max="2832" width="19.5" customWidth="1"/>
    <col min="2833" max="2833" width="10.5" customWidth="1"/>
    <col min="2834" max="2834" width="20.5" customWidth="1"/>
    <col min="2835" max="2841" width="16.5" customWidth="1"/>
    <col min="2842" max="2842" width="39.5" customWidth="1"/>
    <col min="3073" max="3073" width="52.33203125" customWidth="1"/>
    <col min="3074" max="3074" width="34.6640625" customWidth="1"/>
    <col min="3075" max="3075" width="10.5" customWidth="1"/>
    <col min="3076" max="3076" width="18.6640625" customWidth="1"/>
    <col min="3077" max="3077" width="10.5" customWidth="1"/>
    <col min="3078" max="3078" width="16.5" customWidth="1"/>
    <col min="3079" max="3079" width="10.5" customWidth="1"/>
    <col min="3080" max="3080" width="17.1640625" customWidth="1"/>
    <col min="3081" max="3081" width="10.5" customWidth="1"/>
    <col min="3082" max="3082" width="16.1640625" customWidth="1"/>
    <col min="3083" max="3083" width="10.5" customWidth="1"/>
    <col min="3084" max="3084" width="15.6640625" customWidth="1"/>
    <col min="3085" max="3085" width="10.5" customWidth="1"/>
    <col min="3086" max="3086" width="20.6640625" customWidth="1"/>
    <col min="3087" max="3087" width="10.5" customWidth="1"/>
    <col min="3088" max="3088" width="19.5" customWidth="1"/>
    <col min="3089" max="3089" width="10.5" customWidth="1"/>
    <col min="3090" max="3090" width="20.5" customWidth="1"/>
    <col min="3091" max="3097" width="16.5" customWidth="1"/>
    <col min="3098" max="3098" width="39.5" customWidth="1"/>
    <col min="3329" max="3329" width="52.33203125" customWidth="1"/>
    <col min="3330" max="3330" width="34.6640625" customWidth="1"/>
    <col min="3331" max="3331" width="10.5" customWidth="1"/>
    <col min="3332" max="3332" width="18.6640625" customWidth="1"/>
    <col min="3333" max="3333" width="10.5" customWidth="1"/>
    <col min="3334" max="3334" width="16.5" customWidth="1"/>
    <col min="3335" max="3335" width="10.5" customWidth="1"/>
    <col min="3336" max="3336" width="17.1640625" customWidth="1"/>
    <col min="3337" max="3337" width="10.5" customWidth="1"/>
    <col min="3338" max="3338" width="16.1640625" customWidth="1"/>
    <col min="3339" max="3339" width="10.5" customWidth="1"/>
    <col min="3340" max="3340" width="15.6640625" customWidth="1"/>
    <col min="3341" max="3341" width="10.5" customWidth="1"/>
    <col min="3342" max="3342" width="20.6640625" customWidth="1"/>
    <col min="3343" max="3343" width="10.5" customWidth="1"/>
    <col min="3344" max="3344" width="19.5" customWidth="1"/>
    <col min="3345" max="3345" width="10.5" customWidth="1"/>
    <col min="3346" max="3346" width="20.5" customWidth="1"/>
    <col min="3347" max="3353" width="16.5" customWidth="1"/>
    <col min="3354" max="3354" width="39.5" customWidth="1"/>
    <col min="3585" max="3585" width="52.33203125" customWidth="1"/>
    <col min="3586" max="3586" width="34.6640625" customWidth="1"/>
    <col min="3587" max="3587" width="10.5" customWidth="1"/>
    <col min="3588" max="3588" width="18.6640625" customWidth="1"/>
    <col min="3589" max="3589" width="10.5" customWidth="1"/>
    <col min="3590" max="3590" width="16.5" customWidth="1"/>
    <col min="3591" max="3591" width="10.5" customWidth="1"/>
    <col min="3592" max="3592" width="17.1640625" customWidth="1"/>
    <col min="3593" max="3593" width="10.5" customWidth="1"/>
    <col min="3594" max="3594" width="16.1640625" customWidth="1"/>
    <col min="3595" max="3595" width="10.5" customWidth="1"/>
    <col min="3596" max="3596" width="15.6640625" customWidth="1"/>
    <col min="3597" max="3597" width="10.5" customWidth="1"/>
    <col min="3598" max="3598" width="20.6640625" customWidth="1"/>
    <col min="3599" max="3599" width="10.5" customWidth="1"/>
    <col min="3600" max="3600" width="19.5" customWidth="1"/>
    <col min="3601" max="3601" width="10.5" customWidth="1"/>
    <col min="3602" max="3602" width="20.5" customWidth="1"/>
    <col min="3603" max="3609" width="16.5" customWidth="1"/>
    <col min="3610" max="3610" width="39.5" customWidth="1"/>
    <col min="3841" max="3841" width="52.33203125" customWidth="1"/>
    <col min="3842" max="3842" width="34.6640625" customWidth="1"/>
    <col min="3843" max="3843" width="10.5" customWidth="1"/>
    <col min="3844" max="3844" width="18.6640625" customWidth="1"/>
    <col min="3845" max="3845" width="10.5" customWidth="1"/>
    <col min="3846" max="3846" width="16.5" customWidth="1"/>
    <col min="3847" max="3847" width="10.5" customWidth="1"/>
    <col min="3848" max="3848" width="17.1640625" customWidth="1"/>
    <col min="3849" max="3849" width="10.5" customWidth="1"/>
    <col min="3850" max="3850" width="16.1640625" customWidth="1"/>
    <col min="3851" max="3851" width="10.5" customWidth="1"/>
    <col min="3852" max="3852" width="15.6640625" customWidth="1"/>
    <col min="3853" max="3853" width="10.5" customWidth="1"/>
    <col min="3854" max="3854" width="20.6640625" customWidth="1"/>
    <col min="3855" max="3855" width="10.5" customWidth="1"/>
    <col min="3856" max="3856" width="19.5" customWidth="1"/>
    <col min="3857" max="3857" width="10.5" customWidth="1"/>
    <col min="3858" max="3858" width="20.5" customWidth="1"/>
    <col min="3859" max="3865" width="16.5" customWidth="1"/>
    <col min="3866" max="3866" width="39.5" customWidth="1"/>
    <col min="4097" max="4097" width="52.33203125" customWidth="1"/>
    <col min="4098" max="4098" width="34.6640625" customWidth="1"/>
    <col min="4099" max="4099" width="10.5" customWidth="1"/>
    <col min="4100" max="4100" width="18.6640625" customWidth="1"/>
    <col min="4101" max="4101" width="10.5" customWidth="1"/>
    <col min="4102" max="4102" width="16.5" customWidth="1"/>
    <col min="4103" max="4103" width="10.5" customWidth="1"/>
    <col min="4104" max="4104" width="17.1640625" customWidth="1"/>
    <col min="4105" max="4105" width="10.5" customWidth="1"/>
    <col min="4106" max="4106" width="16.1640625" customWidth="1"/>
    <col min="4107" max="4107" width="10.5" customWidth="1"/>
    <col min="4108" max="4108" width="15.6640625" customWidth="1"/>
    <col min="4109" max="4109" width="10.5" customWidth="1"/>
    <col min="4110" max="4110" width="20.6640625" customWidth="1"/>
    <col min="4111" max="4111" width="10.5" customWidth="1"/>
    <col min="4112" max="4112" width="19.5" customWidth="1"/>
    <col min="4113" max="4113" width="10.5" customWidth="1"/>
    <col min="4114" max="4114" width="20.5" customWidth="1"/>
    <col min="4115" max="4121" width="16.5" customWidth="1"/>
    <col min="4122" max="4122" width="39.5" customWidth="1"/>
    <col min="4353" max="4353" width="52.33203125" customWidth="1"/>
    <col min="4354" max="4354" width="34.6640625" customWidth="1"/>
    <col min="4355" max="4355" width="10.5" customWidth="1"/>
    <col min="4356" max="4356" width="18.6640625" customWidth="1"/>
    <col min="4357" max="4357" width="10.5" customWidth="1"/>
    <col min="4358" max="4358" width="16.5" customWidth="1"/>
    <col min="4359" max="4359" width="10.5" customWidth="1"/>
    <col min="4360" max="4360" width="17.1640625" customWidth="1"/>
    <col min="4361" max="4361" width="10.5" customWidth="1"/>
    <col min="4362" max="4362" width="16.1640625" customWidth="1"/>
    <col min="4363" max="4363" width="10.5" customWidth="1"/>
    <col min="4364" max="4364" width="15.6640625" customWidth="1"/>
    <col min="4365" max="4365" width="10.5" customWidth="1"/>
    <col min="4366" max="4366" width="20.6640625" customWidth="1"/>
    <col min="4367" max="4367" width="10.5" customWidth="1"/>
    <col min="4368" max="4368" width="19.5" customWidth="1"/>
    <col min="4369" max="4369" width="10.5" customWidth="1"/>
    <col min="4370" max="4370" width="20.5" customWidth="1"/>
    <col min="4371" max="4377" width="16.5" customWidth="1"/>
    <col min="4378" max="4378" width="39.5" customWidth="1"/>
    <col min="4609" max="4609" width="52.33203125" customWidth="1"/>
    <col min="4610" max="4610" width="34.6640625" customWidth="1"/>
    <col min="4611" max="4611" width="10.5" customWidth="1"/>
    <col min="4612" max="4612" width="18.6640625" customWidth="1"/>
    <col min="4613" max="4613" width="10.5" customWidth="1"/>
    <col min="4614" max="4614" width="16.5" customWidth="1"/>
    <col min="4615" max="4615" width="10.5" customWidth="1"/>
    <col min="4616" max="4616" width="17.1640625" customWidth="1"/>
    <col min="4617" max="4617" width="10.5" customWidth="1"/>
    <col min="4618" max="4618" width="16.1640625" customWidth="1"/>
    <col min="4619" max="4619" width="10.5" customWidth="1"/>
    <col min="4620" max="4620" width="15.6640625" customWidth="1"/>
    <col min="4621" max="4621" width="10.5" customWidth="1"/>
    <col min="4622" max="4622" width="20.6640625" customWidth="1"/>
    <col min="4623" max="4623" width="10.5" customWidth="1"/>
    <col min="4624" max="4624" width="19.5" customWidth="1"/>
    <col min="4625" max="4625" width="10.5" customWidth="1"/>
    <col min="4626" max="4626" width="20.5" customWidth="1"/>
    <col min="4627" max="4633" width="16.5" customWidth="1"/>
    <col min="4634" max="4634" width="39.5" customWidth="1"/>
    <col min="4865" max="4865" width="52.33203125" customWidth="1"/>
    <col min="4866" max="4866" width="34.6640625" customWidth="1"/>
    <col min="4867" max="4867" width="10.5" customWidth="1"/>
    <col min="4868" max="4868" width="18.6640625" customWidth="1"/>
    <col min="4869" max="4869" width="10.5" customWidth="1"/>
    <col min="4870" max="4870" width="16.5" customWidth="1"/>
    <col min="4871" max="4871" width="10.5" customWidth="1"/>
    <col min="4872" max="4872" width="17.1640625" customWidth="1"/>
    <col min="4873" max="4873" width="10.5" customWidth="1"/>
    <col min="4874" max="4874" width="16.1640625" customWidth="1"/>
    <col min="4875" max="4875" width="10.5" customWidth="1"/>
    <col min="4876" max="4876" width="15.6640625" customWidth="1"/>
    <col min="4877" max="4877" width="10.5" customWidth="1"/>
    <col min="4878" max="4878" width="20.6640625" customWidth="1"/>
    <col min="4879" max="4879" width="10.5" customWidth="1"/>
    <col min="4880" max="4880" width="19.5" customWidth="1"/>
    <col min="4881" max="4881" width="10.5" customWidth="1"/>
    <col min="4882" max="4882" width="20.5" customWidth="1"/>
    <col min="4883" max="4889" width="16.5" customWidth="1"/>
    <col min="4890" max="4890" width="39.5" customWidth="1"/>
    <col min="5121" max="5121" width="52.33203125" customWidth="1"/>
    <col min="5122" max="5122" width="34.6640625" customWidth="1"/>
    <col min="5123" max="5123" width="10.5" customWidth="1"/>
    <col min="5124" max="5124" width="18.6640625" customWidth="1"/>
    <col min="5125" max="5125" width="10.5" customWidth="1"/>
    <col min="5126" max="5126" width="16.5" customWidth="1"/>
    <col min="5127" max="5127" width="10.5" customWidth="1"/>
    <col min="5128" max="5128" width="17.1640625" customWidth="1"/>
    <col min="5129" max="5129" width="10.5" customWidth="1"/>
    <col min="5130" max="5130" width="16.1640625" customWidth="1"/>
    <col min="5131" max="5131" width="10.5" customWidth="1"/>
    <col min="5132" max="5132" width="15.6640625" customWidth="1"/>
    <col min="5133" max="5133" width="10.5" customWidth="1"/>
    <col min="5134" max="5134" width="20.6640625" customWidth="1"/>
    <col min="5135" max="5135" width="10.5" customWidth="1"/>
    <col min="5136" max="5136" width="19.5" customWidth="1"/>
    <col min="5137" max="5137" width="10.5" customWidth="1"/>
    <col min="5138" max="5138" width="20.5" customWidth="1"/>
    <col min="5139" max="5145" width="16.5" customWidth="1"/>
    <col min="5146" max="5146" width="39.5" customWidth="1"/>
    <col min="5377" max="5377" width="52.33203125" customWidth="1"/>
    <col min="5378" max="5378" width="34.6640625" customWidth="1"/>
    <col min="5379" max="5379" width="10.5" customWidth="1"/>
    <col min="5380" max="5380" width="18.6640625" customWidth="1"/>
    <col min="5381" max="5381" width="10.5" customWidth="1"/>
    <col min="5382" max="5382" width="16.5" customWidth="1"/>
    <col min="5383" max="5383" width="10.5" customWidth="1"/>
    <col min="5384" max="5384" width="17.1640625" customWidth="1"/>
    <col min="5385" max="5385" width="10.5" customWidth="1"/>
    <col min="5386" max="5386" width="16.1640625" customWidth="1"/>
    <col min="5387" max="5387" width="10.5" customWidth="1"/>
    <col min="5388" max="5388" width="15.6640625" customWidth="1"/>
    <col min="5389" max="5389" width="10.5" customWidth="1"/>
    <col min="5390" max="5390" width="20.6640625" customWidth="1"/>
    <col min="5391" max="5391" width="10.5" customWidth="1"/>
    <col min="5392" max="5392" width="19.5" customWidth="1"/>
    <col min="5393" max="5393" width="10.5" customWidth="1"/>
    <col min="5394" max="5394" width="20.5" customWidth="1"/>
    <col min="5395" max="5401" width="16.5" customWidth="1"/>
    <col min="5402" max="5402" width="39.5" customWidth="1"/>
    <col min="5633" max="5633" width="52.33203125" customWidth="1"/>
    <col min="5634" max="5634" width="34.6640625" customWidth="1"/>
    <col min="5635" max="5635" width="10.5" customWidth="1"/>
    <col min="5636" max="5636" width="18.6640625" customWidth="1"/>
    <col min="5637" max="5637" width="10.5" customWidth="1"/>
    <col min="5638" max="5638" width="16.5" customWidth="1"/>
    <col min="5639" max="5639" width="10.5" customWidth="1"/>
    <col min="5640" max="5640" width="17.1640625" customWidth="1"/>
    <col min="5641" max="5641" width="10.5" customWidth="1"/>
    <col min="5642" max="5642" width="16.1640625" customWidth="1"/>
    <col min="5643" max="5643" width="10.5" customWidth="1"/>
    <col min="5644" max="5644" width="15.6640625" customWidth="1"/>
    <col min="5645" max="5645" width="10.5" customWidth="1"/>
    <col min="5646" max="5646" width="20.6640625" customWidth="1"/>
    <col min="5647" max="5647" width="10.5" customWidth="1"/>
    <col min="5648" max="5648" width="19.5" customWidth="1"/>
    <col min="5649" max="5649" width="10.5" customWidth="1"/>
    <col min="5650" max="5650" width="20.5" customWidth="1"/>
    <col min="5651" max="5657" width="16.5" customWidth="1"/>
    <col min="5658" max="5658" width="39.5" customWidth="1"/>
    <col min="5889" max="5889" width="52.33203125" customWidth="1"/>
    <col min="5890" max="5890" width="34.6640625" customWidth="1"/>
    <col min="5891" max="5891" width="10.5" customWidth="1"/>
    <col min="5892" max="5892" width="18.6640625" customWidth="1"/>
    <col min="5893" max="5893" width="10.5" customWidth="1"/>
    <col min="5894" max="5894" width="16.5" customWidth="1"/>
    <col min="5895" max="5895" width="10.5" customWidth="1"/>
    <col min="5896" max="5896" width="17.1640625" customWidth="1"/>
    <col min="5897" max="5897" width="10.5" customWidth="1"/>
    <col min="5898" max="5898" width="16.1640625" customWidth="1"/>
    <col min="5899" max="5899" width="10.5" customWidth="1"/>
    <col min="5900" max="5900" width="15.6640625" customWidth="1"/>
    <col min="5901" max="5901" width="10.5" customWidth="1"/>
    <col min="5902" max="5902" width="20.6640625" customWidth="1"/>
    <col min="5903" max="5903" width="10.5" customWidth="1"/>
    <col min="5904" max="5904" width="19.5" customWidth="1"/>
    <col min="5905" max="5905" width="10.5" customWidth="1"/>
    <col min="5906" max="5906" width="20.5" customWidth="1"/>
    <col min="5907" max="5913" width="16.5" customWidth="1"/>
    <col min="5914" max="5914" width="39.5" customWidth="1"/>
    <col min="6145" max="6145" width="52.33203125" customWidth="1"/>
    <col min="6146" max="6146" width="34.6640625" customWidth="1"/>
    <col min="6147" max="6147" width="10.5" customWidth="1"/>
    <col min="6148" max="6148" width="18.6640625" customWidth="1"/>
    <col min="6149" max="6149" width="10.5" customWidth="1"/>
    <col min="6150" max="6150" width="16.5" customWidth="1"/>
    <col min="6151" max="6151" width="10.5" customWidth="1"/>
    <col min="6152" max="6152" width="17.1640625" customWidth="1"/>
    <col min="6153" max="6153" width="10.5" customWidth="1"/>
    <col min="6154" max="6154" width="16.1640625" customWidth="1"/>
    <col min="6155" max="6155" width="10.5" customWidth="1"/>
    <col min="6156" max="6156" width="15.6640625" customWidth="1"/>
    <col min="6157" max="6157" width="10.5" customWidth="1"/>
    <col min="6158" max="6158" width="20.6640625" customWidth="1"/>
    <col min="6159" max="6159" width="10.5" customWidth="1"/>
    <col min="6160" max="6160" width="19.5" customWidth="1"/>
    <col min="6161" max="6161" width="10.5" customWidth="1"/>
    <col min="6162" max="6162" width="20.5" customWidth="1"/>
    <col min="6163" max="6169" width="16.5" customWidth="1"/>
    <col min="6170" max="6170" width="39.5" customWidth="1"/>
    <col min="6401" max="6401" width="52.33203125" customWidth="1"/>
    <col min="6402" max="6402" width="34.6640625" customWidth="1"/>
    <col min="6403" max="6403" width="10.5" customWidth="1"/>
    <col min="6404" max="6404" width="18.6640625" customWidth="1"/>
    <col min="6405" max="6405" width="10.5" customWidth="1"/>
    <col min="6406" max="6406" width="16.5" customWidth="1"/>
    <col min="6407" max="6407" width="10.5" customWidth="1"/>
    <col min="6408" max="6408" width="17.1640625" customWidth="1"/>
    <col min="6409" max="6409" width="10.5" customWidth="1"/>
    <col min="6410" max="6410" width="16.1640625" customWidth="1"/>
    <col min="6411" max="6411" width="10.5" customWidth="1"/>
    <col min="6412" max="6412" width="15.6640625" customWidth="1"/>
    <col min="6413" max="6413" width="10.5" customWidth="1"/>
    <col min="6414" max="6414" width="20.6640625" customWidth="1"/>
    <col min="6415" max="6415" width="10.5" customWidth="1"/>
    <col min="6416" max="6416" width="19.5" customWidth="1"/>
    <col min="6417" max="6417" width="10.5" customWidth="1"/>
    <col min="6418" max="6418" width="20.5" customWidth="1"/>
    <col min="6419" max="6425" width="16.5" customWidth="1"/>
    <col min="6426" max="6426" width="39.5" customWidth="1"/>
    <col min="6657" max="6657" width="52.33203125" customWidth="1"/>
    <col min="6658" max="6658" width="34.6640625" customWidth="1"/>
    <col min="6659" max="6659" width="10.5" customWidth="1"/>
    <col min="6660" max="6660" width="18.6640625" customWidth="1"/>
    <col min="6661" max="6661" width="10.5" customWidth="1"/>
    <col min="6662" max="6662" width="16.5" customWidth="1"/>
    <col min="6663" max="6663" width="10.5" customWidth="1"/>
    <col min="6664" max="6664" width="17.1640625" customWidth="1"/>
    <col min="6665" max="6665" width="10.5" customWidth="1"/>
    <col min="6666" max="6666" width="16.1640625" customWidth="1"/>
    <col min="6667" max="6667" width="10.5" customWidth="1"/>
    <col min="6668" max="6668" width="15.6640625" customWidth="1"/>
    <col min="6669" max="6669" width="10.5" customWidth="1"/>
    <col min="6670" max="6670" width="20.6640625" customWidth="1"/>
    <col min="6671" max="6671" width="10.5" customWidth="1"/>
    <col min="6672" max="6672" width="19.5" customWidth="1"/>
    <col min="6673" max="6673" width="10.5" customWidth="1"/>
    <col min="6674" max="6674" width="20.5" customWidth="1"/>
    <col min="6675" max="6681" width="16.5" customWidth="1"/>
    <col min="6682" max="6682" width="39.5" customWidth="1"/>
    <col min="6913" max="6913" width="52.33203125" customWidth="1"/>
    <col min="6914" max="6914" width="34.6640625" customWidth="1"/>
    <col min="6915" max="6915" width="10.5" customWidth="1"/>
    <col min="6916" max="6916" width="18.6640625" customWidth="1"/>
    <col min="6917" max="6917" width="10.5" customWidth="1"/>
    <col min="6918" max="6918" width="16.5" customWidth="1"/>
    <col min="6919" max="6919" width="10.5" customWidth="1"/>
    <col min="6920" max="6920" width="17.1640625" customWidth="1"/>
    <col min="6921" max="6921" width="10.5" customWidth="1"/>
    <col min="6922" max="6922" width="16.1640625" customWidth="1"/>
    <col min="6923" max="6923" width="10.5" customWidth="1"/>
    <col min="6924" max="6924" width="15.6640625" customWidth="1"/>
    <col min="6925" max="6925" width="10.5" customWidth="1"/>
    <col min="6926" max="6926" width="20.6640625" customWidth="1"/>
    <col min="6927" max="6927" width="10.5" customWidth="1"/>
    <col min="6928" max="6928" width="19.5" customWidth="1"/>
    <col min="6929" max="6929" width="10.5" customWidth="1"/>
    <col min="6930" max="6930" width="20.5" customWidth="1"/>
    <col min="6931" max="6937" width="16.5" customWidth="1"/>
    <col min="6938" max="6938" width="39.5" customWidth="1"/>
    <col min="7169" max="7169" width="52.33203125" customWidth="1"/>
    <col min="7170" max="7170" width="34.6640625" customWidth="1"/>
    <col min="7171" max="7171" width="10.5" customWidth="1"/>
    <col min="7172" max="7172" width="18.6640625" customWidth="1"/>
    <col min="7173" max="7173" width="10.5" customWidth="1"/>
    <col min="7174" max="7174" width="16.5" customWidth="1"/>
    <col min="7175" max="7175" width="10.5" customWidth="1"/>
    <col min="7176" max="7176" width="17.1640625" customWidth="1"/>
    <col min="7177" max="7177" width="10.5" customWidth="1"/>
    <col min="7178" max="7178" width="16.1640625" customWidth="1"/>
    <col min="7179" max="7179" width="10.5" customWidth="1"/>
    <col min="7180" max="7180" width="15.6640625" customWidth="1"/>
    <col min="7181" max="7181" width="10.5" customWidth="1"/>
    <col min="7182" max="7182" width="20.6640625" customWidth="1"/>
    <col min="7183" max="7183" width="10.5" customWidth="1"/>
    <col min="7184" max="7184" width="19.5" customWidth="1"/>
    <col min="7185" max="7185" width="10.5" customWidth="1"/>
    <col min="7186" max="7186" width="20.5" customWidth="1"/>
    <col min="7187" max="7193" width="16.5" customWidth="1"/>
    <col min="7194" max="7194" width="39.5" customWidth="1"/>
    <col min="7425" max="7425" width="52.33203125" customWidth="1"/>
    <col min="7426" max="7426" width="34.6640625" customWidth="1"/>
    <col min="7427" max="7427" width="10.5" customWidth="1"/>
    <col min="7428" max="7428" width="18.6640625" customWidth="1"/>
    <col min="7429" max="7429" width="10.5" customWidth="1"/>
    <col min="7430" max="7430" width="16.5" customWidth="1"/>
    <col min="7431" max="7431" width="10.5" customWidth="1"/>
    <col min="7432" max="7432" width="17.1640625" customWidth="1"/>
    <col min="7433" max="7433" width="10.5" customWidth="1"/>
    <col min="7434" max="7434" width="16.1640625" customWidth="1"/>
    <col min="7435" max="7435" width="10.5" customWidth="1"/>
    <col min="7436" max="7436" width="15.6640625" customWidth="1"/>
    <col min="7437" max="7437" width="10.5" customWidth="1"/>
    <col min="7438" max="7438" width="20.6640625" customWidth="1"/>
    <col min="7439" max="7439" width="10.5" customWidth="1"/>
    <col min="7440" max="7440" width="19.5" customWidth="1"/>
    <col min="7441" max="7441" width="10.5" customWidth="1"/>
    <col min="7442" max="7442" width="20.5" customWidth="1"/>
    <col min="7443" max="7449" width="16.5" customWidth="1"/>
    <col min="7450" max="7450" width="39.5" customWidth="1"/>
    <col min="7681" max="7681" width="52.33203125" customWidth="1"/>
    <col min="7682" max="7682" width="34.6640625" customWidth="1"/>
    <col min="7683" max="7683" width="10.5" customWidth="1"/>
    <col min="7684" max="7684" width="18.6640625" customWidth="1"/>
    <col min="7685" max="7685" width="10.5" customWidth="1"/>
    <col min="7686" max="7686" width="16.5" customWidth="1"/>
    <col min="7687" max="7687" width="10.5" customWidth="1"/>
    <col min="7688" max="7688" width="17.1640625" customWidth="1"/>
    <col min="7689" max="7689" width="10.5" customWidth="1"/>
    <col min="7690" max="7690" width="16.1640625" customWidth="1"/>
    <col min="7691" max="7691" width="10.5" customWidth="1"/>
    <col min="7692" max="7692" width="15.6640625" customWidth="1"/>
    <col min="7693" max="7693" width="10.5" customWidth="1"/>
    <col min="7694" max="7694" width="20.6640625" customWidth="1"/>
    <col min="7695" max="7695" width="10.5" customWidth="1"/>
    <col min="7696" max="7696" width="19.5" customWidth="1"/>
    <col min="7697" max="7697" width="10.5" customWidth="1"/>
    <col min="7698" max="7698" width="20.5" customWidth="1"/>
    <col min="7699" max="7705" width="16.5" customWidth="1"/>
    <col min="7706" max="7706" width="39.5" customWidth="1"/>
    <col min="7937" max="7937" width="52.33203125" customWidth="1"/>
    <col min="7938" max="7938" width="34.6640625" customWidth="1"/>
    <col min="7939" max="7939" width="10.5" customWidth="1"/>
    <col min="7940" max="7940" width="18.6640625" customWidth="1"/>
    <col min="7941" max="7941" width="10.5" customWidth="1"/>
    <col min="7942" max="7942" width="16.5" customWidth="1"/>
    <col min="7943" max="7943" width="10.5" customWidth="1"/>
    <col min="7944" max="7944" width="17.1640625" customWidth="1"/>
    <col min="7945" max="7945" width="10.5" customWidth="1"/>
    <col min="7946" max="7946" width="16.1640625" customWidth="1"/>
    <col min="7947" max="7947" width="10.5" customWidth="1"/>
    <col min="7948" max="7948" width="15.6640625" customWidth="1"/>
    <col min="7949" max="7949" width="10.5" customWidth="1"/>
    <col min="7950" max="7950" width="20.6640625" customWidth="1"/>
    <col min="7951" max="7951" width="10.5" customWidth="1"/>
    <col min="7952" max="7952" width="19.5" customWidth="1"/>
    <col min="7953" max="7953" width="10.5" customWidth="1"/>
    <col min="7954" max="7954" width="20.5" customWidth="1"/>
    <col min="7955" max="7961" width="16.5" customWidth="1"/>
    <col min="7962" max="7962" width="39.5" customWidth="1"/>
    <col min="8193" max="8193" width="52.33203125" customWidth="1"/>
    <col min="8194" max="8194" width="34.6640625" customWidth="1"/>
    <col min="8195" max="8195" width="10.5" customWidth="1"/>
    <col min="8196" max="8196" width="18.6640625" customWidth="1"/>
    <col min="8197" max="8197" width="10.5" customWidth="1"/>
    <col min="8198" max="8198" width="16.5" customWidth="1"/>
    <col min="8199" max="8199" width="10.5" customWidth="1"/>
    <col min="8200" max="8200" width="17.1640625" customWidth="1"/>
    <col min="8201" max="8201" width="10.5" customWidth="1"/>
    <col min="8202" max="8202" width="16.1640625" customWidth="1"/>
    <col min="8203" max="8203" width="10.5" customWidth="1"/>
    <col min="8204" max="8204" width="15.6640625" customWidth="1"/>
    <col min="8205" max="8205" width="10.5" customWidth="1"/>
    <col min="8206" max="8206" width="20.6640625" customWidth="1"/>
    <col min="8207" max="8207" width="10.5" customWidth="1"/>
    <col min="8208" max="8208" width="19.5" customWidth="1"/>
    <col min="8209" max="8209" width="10.5" customWidth="1"/>
    <col min="8210" max="8210" width="20.5" customWidth="1"/>
    <col min="8211" max="8217" width="16.5" customWidth="1"/>
    <col min="8218" max="8218" width="39.5" customWidth="1"/>
    <col min="8449" max="8449" width="52.33203125" customWidth="1"/>
    <col min="8450" max="8450" width="34.6640625" customWidth="1"/>
    <col min="8451" max="8451" width="10.5" customWidth="1"/>
    <col min="8452" max="8452" width="18.6640625" customWidth="1"/>
    <col min="8453" max="8453" width="10.5" customWidth="1"/>
    <col min="8454" max="8454" width="16.5" customWidth="1"/>
    <col min="8455" max="8455" width="10.5" customWidth="1"/>
    <col min="8456" max="8456" width="17.1640625" customWidth="1"/>
    <col min="8457" max="8457" width="10.5" customWidth="1"/>
    <col min="8458" max="8458" width="16.1640625" customWidth="1"/>
    <col min="8459" max="8459" width="10.5" customWidth="1"/>
    <col min="8460" max="8460" width="15.6640625" customWidth="1"/>
    <col min="8461" max="8461" width="10.5" customWidth="1"/>
    <col min="8462" max="8462" width="20.6640625" customWidth="1"/>
    <col min="8463" max="8463" width="10.5" customWidth="1"/>
    <col min="8464" max="8464" width="19.5" customWidth="1"/>
    <col min="8465" max="8465" width="10.5" customWidth="1"/>
    <col min="8466" max="8466" width="20.5" customWidth="1"/>
    <col min="8467" max="8473" width="16.5" customWidth="1"/>
    <col min="8474" max="8474" width="39.5" customWidth="1"/>
    <col min="8705" max="8705" width="52.33203125" customWidth="1"/>
    <col min="8706" max="8706" width="34.6640625" customWidth="1"/>
    <col min="8707" max="8707" width="10.5" customWidth="1"/>
    <col min="8708" max="8708" width="18.6640625" customWidth="1"/>
    <col min="8709" max="8709" width="10.5" customWidth="1"/>
    <col min="8710" max="8710" width="16.5" customWidth="1"/>
    <col min="8711" max="8711" width="10.5" customWidth="1"/>
    <col min="8712" max="8712" width="17.1640625" customWidth="1"/>
    <col min="8713" max="8713" width="10.5" customWidth="1"/>
    <col min="8714" max="8714" width="16.1640625" customWidth="1"/>
    <col min="8715" max="8715" width="10.5" customWidth="1"/>
    <col min="8716" max="8716" width="15.6640625" customWidth="1"/>
    <col min="8717" max="8717" width="10.5" customWidth="1"/>
    <col min="8718" max="8718" width="20.6640625" customWidth="1"/>
    <col min="8719" max="8719" width="10.5" customWidth="1"/>
    <col min="8720" max="8720" width="19.5" customWidth="1"/>
    <col min="8721" max="8721" width="10.5" customWidth="1"/>
    <col min="8722" max="8722" width="20.5" customWidth="1"/>
    <col min="8723" max="8729" width="16.5" customWidth="1"/>
    <col min="8730" max="8730" width="39.5" customWidth="1"/>
    <col min="8961" max="8961" width="52.33203125" customWidth="1"/>
    <col min="8962" max="8962" width="34.6640625" customWidth="1"/>
    <col min="8963" max="8963" width="10.5" customWidth="1"/>
    <col min="8964" max="8964" width="18.6640625" customWidth="1"/>
    <col min="8965" max="8965" width="10.5" customWidth="1"/>
    <col min="8966" max="8966" width="16.5" customWidth="1"/>
    <col min="8967" max="8967" width="10.5" customWidth="1"/>
    <col min="8968" max="8968" width="17.1640625" customWidth="1"/>
    <col min="8969" max="8969" width="10.5" customWidth="1"/>
    <col min="8970" max="8970" width="16.1640625" customWidth="1"/>
    <col min="8971" max="8971" width="10.5" customWidth="1"/>
    <col min="8972" max="8972" width="15.6640625" customWidth="1"/>
    <col min="8973" max="8973" width="10.5" customWidth="1"/>
    <col min="8974" max="8974" width="20.6640625" customWidth="1"/>
    <col min="8975" max="8975" width="10.5" customWidth="1"/>
    <col min="8976" max="8976" width="19.5" customWidth="1"/>
    <col min="8977" max="8977" width="10.5" customWidth="1"/>
    <col min="8978" max="8978" width="20.5" customWidth="1"/>
    <col min="8979" max="8985" width="16.5" customWidth="1"/>
    <col min="8986" max="8986" width="39.5" customWidth="1"/>
    <col min="9217" max="9217" width="52.33203125" customWidth="1"/>
    <col min="9218" max="9218" width="34.6640625" customWidth="1"/>
    <col min="9219" max="9219" width="10.5" customWidth="1"/>
    <col min="9220" max="9220" width="18.6640625" customWidth="1"/>
    <col min="9221" max="9221" width="10.5" customWidth="1"/>
    <col min="9222" max="9222" width="16.5" customWidth="1"/>
    <col min="9223" max="9223" width="10.5" customWidth="1"/>
    <col min="9224" max="9224" width="17.1640625" customWidth="1"/>
    <col min="9225" max="9225" width="10.5" customWidth="1"/>
    <col min="9226" max="9226" width="16.1640625" customWidth="1"/>
    <col min="9227" max="9227" width="10.5" customWidth="1"/>
    <col min="9228" max="9228" width="15.6640625" customWidth="1"/>
    <col min="9229" max="9229" width="10.5" customWidth="1"/>
    <col min="9230" max="9230" width="20.6640625" customWidth="1"/>
    <col min="9231" max="9231" width="10.5" customWidth="1"/>
    <col min="9232" max="9232" width="19.5" customWidth="1"/>
    <col min="9233" max="9233" width="10.5" customWidth="1"/>
    <col min="9234" max="9234" width="20.5" customWidth="1"/>
    <col min="9235" max="9241" width="16.5" customWidth="1"/>
    <col min="9242" max="9242" width="39.5" customWidth="1"/>
    <col min="9473" max="9473" width="52.33203125" customWidth="1"/>
    <col min="9474" max="9474" width="34.6640625" customWidth="1"/>
    <col min="9475" max="9475" width="10.5" customWidth="1"/>
    <col min="9476" max="9476" width="18.6640625" customWidth="1"/>
    <col min="9477" max="9477" width="10.5" customWidth="1"/>
    <col min="9478" max="9478" width="16.5" customWidth="1"/>
    <col min="9479" max="9479" width="10.5" customWidth="1"/>
    <col min="9480" max="9480" width="17.1640625" customWidth="1"/>
    <col min="9481" max="9481" width="10.5" customWidth="1"/>
    <col min="9482" max="9482" width="16.1640625" customWidth="1"/>
    <col min="9483" max="9483" width="10.5" customWidth="1"/>
    <col min="9484" max="9484" width="15.6640625" customWidth="1"/>
    <col min="9485" max="9485" width="10.5" customWidth="1"/>
    <col min="9486" max="9486" width="20.6640625" customWidth="1"/>
    <col min="9487" max="9487" width="10.5" customWidth="1"/>
    <col min="9488" max="9488" width="19.5" customWidth="1"/>
    <col min="9489" max="9489" width="10.5" customWidth="1"/>
    <col min="9490" max="9490" width="20.5" customWidth="1"/>
    <col min="9491" max="9497" width="16.5" customWidth="1"/>
    <col min="9498" max="9498" width="39.5" customWidth="1"/>
    <col min="9729" max="9729" width="52.33203125" customWidth="1"/>
    <col min="9730" max="9730" width="34.6640625" customWidth="1"/>
    <col min="9731" max="9731" width="10.5" customWidth="1"/>
    <col min="9732" max="9732" width="18.6640625" customWidth="1"/>
    <col min="9733" max="9733" width="10.5" customWidth="1"/>
    <col min="9734" max="9734" width="16.5" customWidth="1"/>
    <col min="9735" max="9735" width="10.5" customWidth="1"/>
    <col min="9736" max="9736" width="17.1640625" customWidth="1"/>
    <col min="9737" max="9737" width="10.5" customWidth="1"/>
    <col min="9738" max="9738" width="16.1640625" customWidth="1"/>
    <col min="9739" max="9739" width="10.5" customWidth="1"/>
    <col min="9740" max="9740" width="15.6640625" customWidth="1"/>
    <col min="9741" max="9741" width="10.5" customWidth="1"/>
    <col min="9742" max="9742" width="20.6640625" customWidth="1"/>
    <col min="9743" max="9743" width="10.5" customWidth="1"/>
    <col min="9744" max="9744" width="19.5" customWidth="1"/>
    <col min="9745" max="9745" width="10.5" customWidth="1"/>
    <col min="9746" max="9746" width="20.5" customWidth="1"/>
    <col min="9747" max="9753" width="16.5" customWidth="1"/>
    <col min="9754" max="9754" width="39.5" customWidth="1"/>
    <col min="9985" max="9985" width="52.33203125" customWidth="1"/>
    <col min="9986" max="9986" width="34.6640625" customWidth="1"/>
    <col min="9987" max="9987" width="10.5" customWidth="1"/>
    <col min="9988" max="9988" width="18.6640625" customWidth="1"/>
    <col min="9989" max="9989" width="10.5" customWidth="1"/>
    <col min="9990" max="9990" width="16.5" customWidth="1"/>
    <col min="9991" max="9991" width="10.5" customWidth="1"/>
    <col min="9992" max="9992" width="17.1640625" customWidth="1"/>
    <col min="9993" max="9993" width="10.5" customWidth="1"/>
    <col min="9994" max="9994" width="16.1640625" customWidth="1"/>
    <col min="9995" max="9995" width="10.5" customWidth="1"/>
    <col min="9996" max="9996" width="15.6640625" customWidth="1"/>
    <col min="9997" max="9997" width="10.5" customWidth="1"/>
    <col min="9998" max="9998" width="20.6640625" customWidth="1"/>
    <col min="9999" max="9999" width="10.5" customWidth="1"/>
    <col min="10000" max="10000" width="19.5" customWidth="1"/>
    <col min="10001" max="10001" width="10.5" customWidth="1"/>
    <col min="10002" max="10002" width="20.5" customWidth="1"/>
    <col min="10003" max="10009" width="16.5" customWidth="1"/>
    <col min="10010" max="10010" width="39.5" customWidth="1"/>
    <col min="10241" max="10241" width="52.33203125" customWidth="1"/>
    <col min="10242" max="10242" width="34.6640625" customWidth="1"/>
    <col min="10243" max="10243" width="10.5" customWidth="1"/>
    <col min="10244" max="10244" width="18.6640625" customWidth="1"/>
    <col min="10245" max="10245" width="10.5" customWidth="1"/>
    <col min="10246" max="10246" width="16.5" customWidth="1"/>
    <col min="10247" max="10247" width="10.5" customWidth="1"/>
    <col min="10248" max="10248" width="17.1640625" customWidth="1"/>
    <col min="10249" max="10249" width="10.5" customWidth="1"/>
    <col min="10250" max="10250" width="16.1640625" customWidth="1"/>
    <col min="10251" max="10251" width="10.5" customWidth="1"/>
    <col min="10252" max="10252" width="15.6640625" customWidth="1"/>
    <col min="10253" max="10253" width="10.5" customWidth="1"/>
    <col min="10254" max="10254" width="20.6640625" customWidth="1"/>
    <col min="10255" max="10255" width="10.5" customWidth="1"/>
    <col min="10256" max="10256" width="19.5" customWidth="1"/>
    <col min="10257" max="10257" width="10.5" customWidth="1"/>
    <col min="10258" max="10258" width="20.5" customWidth="1"/>
    <col min="10259" max="10265" width="16.5" customWidth="1"/>
    <col min="10266" max="10266" width="39.5" customWidth="1"/>
    <col min="10497" max="10497" width="52.33203125" customWidth="1"/>
    <col min="10498" max="10498" width="34.6640625" customWidth="1"/>
    <col min="10499" max="10499" width="10.5" customWidth="1"/>
    <col min="10500" max="10500" width="18.6640625" customWidth="1"/>
    <col min="10501" max="10501" width="10.5" customWidth="1"/>
    <col min="10502" max="10502" width="16.5" customWidth="1"/>
    <col min="10503" max="10503" width="10.5" customWidth="1"/>
    <col min="10504" max="10504" width="17.1640625" customWidth="1"/>
    <col min="10505" max="10505" width="10.5" customWidth="1"/>
    <col min="10506" max="10506" width="16.1640625" customWidth="1"/>
    <col min="10507" max="10507" width="10.5" customWidth="1"/>
    <col min="10508" max="10508" width="15.6640625" customWidth="1"/>
    <col min="10509" max="10509" width="10.5" customWidth="1"/>
    <col min="10510" max="10510" width="20.6640625" customWidth="1"/>
    <col min="10511" max="10511" width="10.5" customWidth="1"/>
    <col min="10512" max="10512" width="19.5" customWidth="1"/>
    <col min="10513" max="10513" width="10.5" customWidth="1"/>
    <col min="10514" max="10514" width="20.5" customWidth="1"/>
    <col min="10515" max="10521" width="16.5" customWidth="1"/>
    <col min="10522" max="10522" width="39.5" customWidth="1"/>
    <col min="10753" max="10753" width="52.33203125" customWidth="1"/>
    <col min="10754" max="10754" width="34.6640625" customWidth="1"/>
    <col min="10755" max="10755" width="10.5" customWidth="1"/>
    <col min="10756" max="10756" width="18.6640625" customWidth="1"/>
    <col min="10757" max="10757" width="10.5" customWidth="1"/>
    <col min="10758" max="10758" width="16.5" customWidth="1"/>
    <col min="10759" max="10759" width="10.5" customWidth="1"/>
    <col min="10760" max="10760" width="17.1640625" customWidth="1"/>
    <col min="10761" max="10761" width="10.5" customWidth="1"/>
    <col min="10762" max="10762" width="16.1640625" customWidth="1"/>
    <col min="10763" max="10763" width="10.5" customWidth="1"/>
    <col min="10764" max="10764" width="15.6640625" customWidth="1"/>
    <col min="10765" max="10765" width="10.5" customWidth="1"/>
    <col min="10766" max="10766" width="20.6640625" customWidth="1"/>
    <col min="10767" max="10767" width="10.5" customWidth="1"/>
    <col min="10768" max="10768" width="19.5" customWidth="1"/>
    <col min="10769" max="10769" width="10.5" customWidth="1"/>
    <col min="10770" max="10770" width="20.5" customWidth="1"/>
    <col min="10771" max="10777" width="16.5" customWidth="1"/>
    <col min="10778" max="10778" width="39.5" customWidth="1"/>
    <col min="11009" max="11009" width="52.33203125" customWidth="1"/>
    <col min="11010" max="11010" width="34.6640625" customWidth="1"/>
    <col min="11011" max="11011" width="10.5" customWidth="1"/>
    <col min="11012" max="11012" width="18.6640625" customWidth="1"/>
    <col min="11013" max="11013" width="10.5" customWidth="1"/>
    <col min="11014" max="11014" width="16.5" customWidth="1"/>
    <col min="11015" max="11015" width="10.5" customWidth="1"/>
    <col min="11016" max="11016" width="17.1640625" customWidth="1"/>
    <col min="11017" max="11017" width="10.5" customWidth="1"/>
    <col min="11018" max="11018" width="16.1640625" customWidth="1"/>
    <col min="11019" max="11019" width="10.5" customWidth="1"/>
    <col min="11020" max="11020" width="15.6640625" customWidth="1"/>
    <col min="11021" max="11021" width="10.5" customWidth="1"/>
    <col min="11022" max="11022" width="20.6640625" customWidth="1"/>
    <col min="11023" max="11023" width="10.5" customWidth="1"/>
    <col min="11024" max="11024" width="19.5" customWidth="1"/>
    <col min="11025" max="11025" width="10.5" customWidth="1"/>
    <col min="11026" max="11026" width="20.5" customWidth="1"/>
    <col min="11027" max="11033" width="16.5" customWidth="1"/>
    <col min="11034" max="11034" width="39.5" customWidth="1"/>
    <col min="11265" max="11265" width="52.33203125" customWidth="1"/>
    <col min="11266" max="11266" width="34.6640625" customWidth="1"/>
    <col min="11267" max="11267" width="10.5" customWidth="1"/>
    <col min="11268" max="11268" width="18.6640625" customWidth="1"/>
    <col min="11269" max="11269" width="10.5" customWidth="1"/>
    <col min="11270" max="11270" width="16.5" customWidth="1"/>
    <col min="11271" max="11271" width="10.5" customWidth="1"/>
    <col min="11272" max="11272" width="17.1640625" customWidth="1"/>
    <col min="11273" max="11273" width="10.5" customWidth="1"/>
    <col min="11274" max="11274" width="16.1640625" customWidth="1"/>
    <col min="11275" max="11275" width="10.5" customWidth="1"/>
    <col min="11276" max="11276" width="15.6640625" customWidth="1"/>
    <col min="11277" max="11277" width="10.5" customWidth="1"/>
    <col min="11278" max="11278" width="20.6640625" customWidth="1"/>
    <col min="11279" max="11279" width="10.5" customWidth="1"/>
    <col min="11280" max="11280" width="19.5" customWidth="1"/>
    <col min="11281" max="11281" width="10.5" customWidth="1"/>
    <col min="11282" max="11282" width="20.5" customWidth="1"/>
    <col min="11283" max="11289" width="16.5" customWidth="1"/>
    <col min="11290" max="11290" width="39.5" customWidth="1"/>
    <col min="11521" max="11521" width="52.33203125" customWidth="1"/>
    <col min="11522" max="11522" width="34.6640625" customWidth="1"/>
    <col min="11523" max="11523" width="10.5" customWidth="1"/>
    <col min="11524" max="11524" width="18.6640625" customWidth="1"/>
    <col min="11525" max="11525" width="10.5" customWidth="1"/>
    <col min="11526" max="11526" width="16.5" customWidth="1"/>
    <col min="11527" max="11527" width="10.5" customWidth="1"/>
    <col min="11528" max="11528" width="17.1640625" customWidth="1"/>
    <col min="11529" max="11529" width="10.5" customWidth="1"/>
    <col min="11530" max="11530" width="16.1640625" customWidth="1"/>
    <col min="11531" max="11531" width="10.5" customWidth="1"/>
    <col min="11532" max="11532" width="15.6640625" customWidth="1"/>
    <col min="11533" max="11533" width="10.5" customWidth="1"/>
    <col min="11534" max="11534" width="20.6640625" customWidth="1"/>
    <col min="11535" max="11535" width="10.5" customWidth="1"/>
    <col min="11536" max="11536" width="19.5" customWidth="1"/>
    <col min="11537" max="11537" width="10.5" customWidth="1"/>
    <col min="11538" max="11538" width="20.5" customWidth="1"/>
    <col min="11539" max="11545" width="16.5" customWidth="1"/>
    <col min="11546" max="11546" width="39.5" customWidth="1"/>
    <col min="11777" max="11777" width="52.33203125" customWidth="1"/>
    <col min="11778" max="11778" width="34.6640625" customWidth="1"/>
    <col min="11779" max="11779" width="10.5" customWidth="1"/>
    <col min="11780" max="11780" width="18.6640625" customWidth="1"/>
    <col min="11781" max="11781" width="10.5" customWidth="1"/>
    <col min="11782" max="11782" width="16.5" customWidth="1"/>
    <col min="11783" max="11783" width="10.5" customWidth="1"/>
    <col min="11784" max="11784" width="17.1640625" customWidth="1"/>
    <col min="11785" max="11785" width="10.5" customWidth="1"/>
    <col min="11786" max="11786" width="16.1640625" customWidth="1"/>
    <col min="11787" max="11787" width="10.5" customWidth="1"/>
    <col min="11788" max="11788" width="15.6640625" customWidth="1"/>
    <col min="11789" max="11789" width="10.5" customWidth="1"/>
    <col min="11790" max="11790" width="20.6640625" customWidth="1"/>
    <col min="11791" max="11791" width="10.5" customWidth="1"/>
    <col min="11792" max="11792" width="19.5" customWidth="1"/>
    <col min="11793" max="11793" width="10.5" customWidth="1"/>
    <col min="11794" max="11794" width="20.5" customWidth="1"/>
    <col min="11795" max="11801" width="16.5" customWidth="1"/>
    <col min="11802" max="11802" width="39.5" customWidth="1"/>
    <col min="12033" max="12033" width="52.33203125" customWidth="1"/>
    <col min="12034" max="12034" width="34.6640625" customWidth="1"/>
    <col min="12035" max="12035" width="10.5" customWidth="1"/>
    <col min="12036" max="12036" width="18.6640625" customWidth="1"/>
    <col min="12037" max="12037" width="10.5" customWidth="1"/>
    <col min="12038" max="12038" width="16.5" customWidth="1"/>
    <col min="12039" max="12039" width="10.5" customWidth="1"/>
    <col min="12040" max="12040" width="17.1640625" customWidth="1"/>
    <col min="12041" max="12041" width="10.5" customWidth="1"/>
    <col min="12042" max="12042" width="16.1640625" customWidth="1"/>
    <col min="12043" max="12043" width="10.5" customWidth="1"/>
    <col min="12044" max="12044" width="15.6640625" customWidth="1"/>
    <col min="12045" max="12045" width="10.5" customWidth="1"/>
    <col min="12046" max="12046" width="20.6640625" customWidth="1"/>
    <col min="12047" max="12047" width="10.5" customWidth="1"/>
    <col min="12048" max="12048" width="19.5" customWidth="1"/>
    <col min="12049" max="12049" width="10.5" customWidth="1"/>
    <col min="12050" max="12050" width="20.5" customWidth="1"/>
    <col min="12051" max="12057" width="16.5" customWidth="1"/>
    <col min="12058" max="12058" width="39.5" customWidth="1"/>
    <col min="12289" max="12289" width="52.33203125" customWidth="1"/>
    <col min="12290" max="12290" width="34.6640625" customWidth="1"/>
    <col min="12291" max="12291" width="10.5" customWidth="1"/>
    <col min="12292" max="12292" width="18.6640625" customWidth="1"/>
    <col min="12293" max="12293" width="10.5" customWidth="1"/>
    <col min="12294" max="12294" width="16.5" customWidth="1"/>
    <col min="12295" max="12295" width="10.5" customWidth="1"/>
    <col min="12296" max="12296" width="17.1640625" customWidth="1"/>
    <col min="12297" max="12297" width="10.5" customWidth="1"/>
    <col min="12298" max="12298" width="16.1640625" customWidth="1"/>
    <col min="12299" max="12299" width="10.5" customWidth="1"/>
    <col min="12300" max="12300" width="15.6640625" customWidth="1"/>
    <col min="12301" max="12301" width="10.5" customWidth="1"/>
    <col min="12302" max="12302" width="20.6640625" customWidth="1"/>
    <col min="12303" max="12303" width="10.5" customWidth="1"/>
    <col min="12304" max="12304" width="19.5" customWidth="1"/>
    <col min="12305" max="12305" width="10.5" customWidth="1"/>
    <col min="12306" max="12306" width="20.5" customWidth="1"/>
    <col min="12307" max="12313" width="16.5" customWidth="1"/>
    <col min="12314" max="12314" width="39.5" customWidth="1"/>
    <col min="12545" max="12545" width="52.33203125" customWidth="1"/>
    <col min="12546" max="12546" width="34.6640625" customWidth="1"/>
    <col min="12547" max="12547" width="10.5" customWidth="1"/>
    <col min="12548" max="12548" width="18.6640625" customWidth="1"/>
    <col min="12549" max="12549" width="10.5" customWidth="1"/>
    <col min="12550" max="12550" width="16.5" customWidth="1"/>
    <col min="12551" max="12551" width="10.5" customWidth="1"/>
    <col min="12552" max="12552" width="17.1640625" customWidth="1"/>
    <col min="12553" max="12553" width="10.5" customWidth="1"/>
    <col min="12554" max="12554" width="16.1640625" customWidth="1"/>
    <col min="12555" max="12555" width="10.5" customWidth="1"/>
    <col min="12556" max="12556" width="15.6640625" customWidth="1"/>
    <col min="12557" max="12557" width="10.5" customWidth="1"/>
    <col min="12558" max="12558" width="20.6640625" customWidth="1"/>
    <col min="12559" max="12559" width="10.5" customWidth="1"/>
    <col min="12560" max="12560" width="19.5" customWidth="1"/>
    <col min="12561" max="12561" width="10.5" customWidth="1"/>
    <col min="12562" max="12562" width="20.5" customWidth="1"/>
    <col min="12563" max="12569" width="16.5" customWidth="1"/>
    <col min="12570" max="12570" width="39.5" customWidth="1"/>
    <col min="12801" max="12801" width="52.33203125" customWidth="1"/>
    <col min="12802" max="12802" width="34.6640625" customWidth="1"/>
    <col min="12803" max="12803" width="10.5" customWidth="1"/>
    <col min="12804" max="12804" width="18.6640625" customWidth="1"/>
    <col min="12805" max="12805" width="10.5" customWidth="1"/>
    <col min="12806" max="12806" width="16.5" customWidth="1"/>
    <col min="12807" max="12807" width="10.5" customWidth="1"/>
    <col min="12808" max="12808" width="17.1640625" customWidth="1"/>
    <col min="12809" max="12809" width="10.5" customWidth="1"/>
    <col min="12810" max="12810" width="16.1640625" customWidth="1"/>
    <col min="12811" max="12811" width="10.5" customWidth="1"/>
    <col min="12812" max="12812" width="15.6640625" customWidth="1"/>
    <col min="12813" max="12813" width="10.5" customWidth="1"/>
    <col min="12814" max="12814" width="20.6640625" customWidth="1"/>
    <col min="12815" max="12815" width="10.5" customWidth="1"/>
    <col min="12816" max="12816" width="19.5" customWidth="1"/>
    <col min="12817" max="12817" width="10.5" customWidth="1"/>
    <col min="12818" max="12818" width="20.5" customWidth="1"/>
    <col min="12819" max="12825" width="16.5" customWidth="1"/>
    <col min="12826" max="12826" width="39.5" customWidth="1"/>
    <col min="13057" max="13057" width="52.33203125" customWidth="1"/>
    <col min="13058" max="13058" width="34.6640625" customWidth="1"/>
    <col min="13059" max="13059" width="10.5" customWidth="1"/>
    <col min="13060" max="13060" width="18.6640625" customWidth="1"/>
    <col min="13061" max="13061" width="10.5" customWidth="1"/>
    <col min="13062" max="13062" width="16.5" customWidth="1"/>
    <col min="13063" max="13063" width="10.5" customWidth="1"/>
    <col min="13064" max="13064" width="17.1640625" customWidth="1"/>
    <col min="13065" max="13065" width="10.5" customWidth="1"/>
    <col min="13066" max="13066" width="16.1640625" customWidth="1"/>
    <col min="13067" max="13067" width="10.5" customWidth="1"/>
    <col min="13068" max="13068" width="15.6640625" customWidth="1"/>
    <col min="13069" max="13069" width="10.5" customWidth="1"/>
    <col min="13070" max="13070" width="20.6640625" customWidth="1"/>
    <col min="13071" max="13071" width="10.5" customWidth="1"/>
    <col min="13072" max="13072" width="19.5" customWidth="1"/>
    <col min="13073" max="13073" width="10.5" customWidth="1"/>
    <col min="13074" max="13074" width="20.5" customWidth="1"/>
    <col min="13075" max="13081" width="16.5" customWidth="1"/>
    <col min="13082" max="13082" width="39.5" customWidth="1"/>
    <col min="13313" max="13313" width="52.33203125" customWidth="1"/>
    <col min="13314" max="13314" width="34.6640625" customWidth="1"/>
    <col min="13315" max="13315" width="10.5" customWidth="1"/>
    <col min="13316" max="13316" width="18.6640625" customWidth="1"/>
    <col min="13317" max="13317" width="10.5" customWidth="1"/>
    <col min="13318" max="13318" width="16.5" customWidth="1"/>
    <col min="13319" max="13319" width="10.5" customWidth="1"/>
    <col min="13320" max="13320" width="17.1640625" customWidth="1"/>
    <col min="13321" max="13321" width="10.5" customWidth="1"/>
    <col min="13322" max="13322" width="16.1640625" customWidth="1"/>
    <col min="13323" max="13323" width="10.5" customWidth="1"/>
    <col min="13324" max="13324" width="15.6640625" customWidth="1"/>
    <col min="13325" max="13325" width="10.5" customWidth="1"/>
    <col min="13326" max="13326" width="20.6640625" customWidth="1"/>
    <col min="13327" max="13327" width="10.5" customWidth="1"/>
    <col min="13328" max="13328" width="19.5" customWidth="1"/>
    <col min="13329" max="13329" width="10.5" customWidth="1"/>
    <col min="13330" max="13330" width="20.5" customWidth="1"/>
    <col min="13331" max="13337" width="16.5" customWidth="1"/>
    <col min="13338" max="13338" width="39.5" customWidth="1"/>
    <col min="13569" max="13569" width="52.33203125" customWidth="1"/>
    <col min="13570" max="13570" width="34.6640625" customWidth="1"/>
    <col min="13571" max="13571" width="10.5" customWidth="1"/>
    <col min="13572" max="13572" width="18.6640625" customWidth="1"/>
    <col min="13573" max="13573" width="10.5" customWidth="1"/>
    <col min="13574" max="13574" width="16.5" customWidth="1"/>
    <col min="13575" max="13575" width="10.5" customWidth="1"/>
    <col min="13576" max="13576" width="17.1640625" customWidth="1"/>
    <col min="13577" max="13577" width="10.5" customWidth="1"/>
    <col min="13578" max="13578" width="16.1640625" customWidth="1"/>
    <col min="13579" max="13579" width="10.5" customWidth="1"/>
    <col min="13580" max="13580" width="15.6640625" customWidth="1"/>
    <col min="13581" max="13581" width="10.5" customWidth="1"/>
    <col min="13582" max="13582" width="20.6640625" customWidth="1"/>
    <col min="13583" max="13583" width="10.5" customWidth="1"/>
    <col min="13584" max="13584" width="19.5" customWidth="1"/>
    <col min="13585" max="13585" width="10.5" customWidth="1"/>
    <col min="13586" max="13586" width="20.5" customWidth="1"/>
    <col min="13587" max="13593" width="16.5" customWidth="1"/>
    <col min="13594" max="13594" width="39.5" customWidth="1"/>
    <col min="13825" max="13825" width="52.33203125" customWidth="1"/>
    <col min="13826" max="13826" width="34.6640625" customWidth="1"/>
    <col min="13827" max="13827" width="10.5" customWidth="1"/>
    <col min="13828" max="13828" width="18.6640625" customWidth="1"/>
    <col min="13829" max="13829" width="10.5" customWidth="1"/>
    <col min="13830" max="13830" width="16.5" customWidth="1"/>
    <col min="13831" max="13831" width="10.5" customWidth="1"/>
    <col min="13832" max="13832" width="17.1640625" customWidth="1"/>
    <col min="13833" max="13833" width="10.5" customWidth="1"/>
    <col min="13834" max="13834" width="16.1640625" customWidth="1"/>
    <col min="13835" max="13835" width="10.5" customWidth="1"/>
    <col min="13836" max="13836" width="15.6640625" customWidth="1"/>
    <col min="13837" max="13837" width="10.5" customWidth="1"/>
    <col min="13838" max="13838" width="20.6640625" customWidth="1"/>
    <col min="13839" max="13839" width="10.5" customWidth="1"/>
    <col min="13840" max="13840" width="19.5" customWidth="1"/>
    <col min="13841" max="13841" width="10.5" customWidth="1"/>
    <col min="13842" max="13842" width="20.5" customWidth="1"/>
    <col min="13843" max="13849" width="16.5" customWidth="1"/>
    <col min="13850" max="13850" width="39.5" customWidth="1"/>
    <col min="14081" max="14081" width="52.33203125" customWidth="1"/>
    <col min="14082" max="14082" width="34.6640625" customWidth="1"/>
    <col min="14083" max="14083" width="10.5" customWidth="1"/>
    <col min="14084" max="14084" width="18.6640625" customWidth="1"/>
    <col min="14085" max="14085" width="10.5" customWidth="1"/>
    <col min="14086" max="14086" width="16.5" customWidth="1"/>
    <col min="14087" max="14087" width="10.5" customWidth="1"/>
    <col min="14088" max="14088" width="17.1640625" customWidth="1"/>
    <col min="14089" max="14089" width="10.5" customWidth="1"/>
    <col min="14090" max="14090" width="16.1640625" customWidth="1"/>
    <col min="14091" max="14091" width="10.5" customWidth="1"/>
    <col min="14092" max="14092" width="15.6640625" customWidth="1"/>
    <col min="14093" max="14093" width="10.5" customWidth="1"/>
    <col min="14094" max="14094" width="20.6640625" customWidth="1"/>
    <col min="14095" max="14095" width="10.5" customWidth="1"/>
    <col min="14096" max="14096" width="19.5" customWidth="1"/>
    <col min="14097" max="14097" width="10.5" customWidth="1"/>
    <col min="14098" max="14098" width="20.5" customWidth="1"/>
    <col min="14099" max="14105" width="16.5" customWidth="1"/>
    <col min="14106" max="14106" width="39.5" customWidth="1"/>
    <col min="14337" max="14337" width="52.33203125" customWidth="1"/>
    <col min="14338" max="14338" width="34.6640625" customWidth="1"/>
    <col min="14339" max="14339" width="10.5" customWidth="1"/>
    <col min="14340" max="14340" width="18.6640625" customWidth="1"/>
    <col min="14341" max="14341" width="10.5" customWidth="1"/>
    <col min="14342" max="14342" width="16.5" customWidth="1"/>
    <col min="14343" max="14343" width="10.5" customWidth="1"/>
    <col min="14344" max="14344" width="17.1640625" customWidth="1"/>
    <col min="14345" max="14345" width="10.5" customWidth="1"/>
    <col min="14346" max="14346" width="16.1640625" customWidth="1"/>
    <col min="14347" max="14347" width="10.5" customWidth="1"/>
    <col min="14348" max="14348" width="15.6640625" customWidth="1"/>
    <col min="14349" max="14349" width="10.5" customWidth="1"/>
    <col min="14350" max="14350" width="20.6640625" customWidth="1"/>
    <col min="14351" max="14351" width="10.5" customWidth="1"/>
    <col min="14352" max="14352" width="19.5" customWidth="1"/>
    <col min="14353" max="14353" width="10.5" customWidth="1"/>
    <col min="14354" max="14354" width="20.5" customWidth="1"/>
    <col min="14355" max="14361" width="16.5" customWidth="1"/>
    <col min="14362" max="14362" width="39.5" customWidth="1"/>
    <col min="14593" max="14593" width="52.33203125" customWidth="1"/>
    <col min="14594" max="14594" width="34.6640625" customWidth="1"/>
    <col min="14595" max="14595" width="10.5" customWidth="1"/>
    <col min="14596" max="14596" width="18.6640625" customWidth="1"/>
    <col min="14597" max="14597" width="10.5" customWidth="1"/>
    <col min="14598" max="14598" width="16.5" customWidth="1"/>
    <col min="14599" max="14599" width="10.5" customWidth="1"/>
    <col min="14600" max="14600" width="17.1640625" customWidth="1"/>
    <col min="14601" max="14601" width="10.5" customWidth="1"/>
    <col min="14602" max="14602" width="16.1640625" customWidth="1"/>
    <col min="14603" max="14603" width="10.5" customWidth="1"/>
    <col min="14604" max="14604" width="15.6640625" customWidth="1"/>
    <col min="14605" max="14605" width="10.5" customWidth="1"/>
    <col min="14606" max="14606" width="20.6640625" customWidth="1"/>
    <col min="14607" max="14607" width="10.5" customWidth="1"/>
    <col min="14608" max="14608" width="19.5" customWidth="1"/>
    <col min="14609" max="14609" width="10.5" customWidth="1"/>
    <col min="14610" max="14610" width="20.5" customWidth="1"/>
    <col min="14611" max="14617" width="16.5" customWidth="1"/>
    <col min="14618" max="14618" width="39.5" customWidth="1"/>
    <col min="14849" max="14849" width="52.33203125" customWidth="1"/>
    <col min="14850" max="14850" width="34.6640625" customWidth="1"/>
    <col min="14851" max="14851" width="10.5" customWidth="1"/>
    <col min="14852" max="14852" width="18.6640625" customWidth="1"/>
    <col min="14853" max="14853" width="10.5" customWidth="1"/>
    <col min="14854" max="14854" width="16.5" customWidth="1"/>
    <col min="14855" max="14855" width="10.5" customWidth="1"/>
    <col min="14856" max="14856" width="17.1640625" customWidth="1"/>
    <col min="14857" max="14857" width="10.5" customWidth="1"/>
    <col min="14858" max="14858" width="16.1640625" customWidth="1"/>
    <col min="14859" max="14859" width="10.5" customWidth="1"/>
    <col min="14860" max="14860" width="15.6640625" customWidth="1"/>
    <col min="14861" max="14861" width="10.5" customWidth="1"/>
    <col min="14862" max="14862" width="20.6640625" customWidth="1"/>
    <col min="14863" max="14863" width="10.5" customWidth="1"/>
    <col min="14864" max="14864" width="19.5" customWidth="1"/>
    <col min="14865" max="14865" width="10.5" customWidth="1"/>
    <col min="14866" max="14866" width="20.5" customWidth="1"/>
    <col min="14867" max="14873" width="16.5" customWidth="1"/>
    <col min="14874" max="14874" width="39.5" customWidth="1"/>
    <col min="15105" max="15105" width="52.33203125" customWidth="1"/>
    <col min="15106" max="15106" width="34.6640625" customWidth="1"/>
    <col min="15107" max="15107" width="10.5" customWidth="1"/>
    <col min="15108" max="15108" width="18.6640625" customWidth="1"/>
    <col min="15109" max="15109" width="10.5" customWidth="1"/>
    <col min="15110" max="15110" width="16.5" customWidth="1"/>
    <col min="15111" max="15111" width="10.5" customWidth="1"/>
    <col min="15112" max="15112" width="17.1640625" customWidth="1"/>
    <col min="15113" max="15113" width="10.5" customWidth="1"/>
    <col min="15114" max="15114" width="16.1640625" customWidth="1"/>
    <col min="15115" max="15115" width="10.5" customWidth="1"/>
    <col min="15116" max="15116" width="15.6640625" customWidth="1"/>
    <col min="15117" max="15117" width="10.5" customWidth="1"/>
    <col min="15118" max="15118" width="20.6640625" customWidth="1"/>
    <col min="15119" max="15119" width="10.5" customWidth="1"/>
    <col min="15120" max="15120" width="19.5" customWidth="1"/>
    <col min="15121" max="15121" width="10.5" customWidth="1"/>
    <col min="15122" max="15122" width="20.5" customWidth="1"/>
    <col min="15123" max="15129" width="16.5" customWidth="1"/>
    <col min="15130" max="15130" width="39.5" customWidth="1"/>
    <col min="15361" max="15361" width="52.33203125" customWidth="1"/>
    <col min="15362" max="15362" width="34.6640625" customWidth="1"/>
    <col min="15363" max="15363" width="10.5" customWidth="1"/>
    <col min="15364" max="15364" width="18.6640625" customWidth="1"/>
    <col min="15365" max="15365" width="10.5" customWidth="1"/>
    <col min="15366" max="15366" width="16.5" customWidth="1"/>
    <col min="15367" max="15367" width="10.5" customWidth="1"/>
    <col min="15368" max="15368" width="17.1640625" customWidth="1"/>
    <col min="15369" max="15369" width="10.5" customWidth="1"/>
    <col min="15370" max="15370" width="16.1640625" customWidth="1"/>
    <col min="15371" max="15371" width="10.5" customWidth="1"/>
    <col min="15372" max="15372" width="15.6640625" customWidth="1"/>
    <col min="15373" max="15373" width="10.5" customWidth="1"/>
    <col min="15374" max="15374" width="20.6640625" customWidth="1"/>
    <col min="15375" max="15375" width="10.5" customWidth="1"/>
    <col min="15376" max="15376" width="19.5" customWidth="1"/>
    <col min="15377" max="15377" width="10.5" customWidth="1"/>
    <col min="15378" max="15378" width="20.5" customWidth="1"/>
    <col min="15379" max="15385" width="16.5" customWidth="1"/>
    <col min="15386" max="15386" width="39.5" customWidth="1"/>
    <col min="15617" max="15617" width="52.33203125" customWidth="1"/>
    <col min="15618" max="15618" width="34.6640625" customWidth="1"/>
    <col min="15619" max="15619" width="10.5" customWidth="1"/>
    <col min="15620" max="15620" width="18.6640625" customWidth="1"/>
    <col min="15621" max="15621" width="10.5" customWidth="1"/>
    <col min="15622" max="15622" width="16.5" customWidth="1"/>
    <col min="15623" max="15623" width="10.5" customWidth="1"/>
    <col min="15624" max="15624" width="17.1640625" customWidth="1"/>
    <col min="15625" max="15625" width="10.5" customWidth="1"/>
    <col min="15626" max="15626" width="16.1640625" customWidth="1"/>
    <col min="15627" max="15627" width="10.5" customWidth="1"/>
    <col min="15628" max="15628" width="15.6640625" customWidth="1"/>
    <col min="15629" max="15629" width="10.5" customWidth="1"/>
    <col min="15630" max="15630" width="20.6640625" customWidth="1"/>
    <col min="15631" max="15631" width="10.5" customWidth="1"/>
    <col min="15632" max="15632" width="19.5" customWidth="1"/>
    <col min="15633" max="15633" width="10.5" customWidth="1"/>
    <col min="15634" max="15634" width="20.5" customWidth="1"/>
    <col min="15635" max="15641" width="16.5" customWidth="1"/>
    <col min="15642" max="15642" width="39.5" customWidth="1"/>
    <col min="15873" max="15873" width="52.33203125" customWidth="1"/>
    <col min="15874" max="15874" width="34.6640625" customWidth="1"/>
    <col min="15875" max="15875" width="10.5" customWidth="1"/>
    <col min="15876" max="15876" width="18.6640625" customWidth="1"/>
    <col min="15877" max="15877" width="10.5" customWidth="1"/>
    <col min="15878" max="15878" width="16.5" customWidth="1"/>
    <col min="15879" max="15879" width="10.5" customWidth="1"/>
    <col min="15880" max="15880" width="17.1640625" customWidth="1"/>
    <col min="15881" max="15881" width="10.5" customWidth="1"/>
    <col min="15882" max="15882" width="16.1640625" customWidth="1"/>
    <col min="15883" max="15883" width="10.5" customWidth="1"/>
    <col min="15884" max="15884" width="15.6640625" customWidth="1"/>
    <col min="15885" max="15885" width="10.5" customWidth="1"/>
    <col min="15886" max="15886" width="20.6640625" customWidth="1"/>
    <col min="15887" max="15887" width="10.5" customWidth="1"/>
    <col min="15888" max="15888" width="19.5" customWidth="1"/>
    <col min="15889" max="15889" width="10.5" customWidth="1"/>
    <col min="15890" max="15890" width="20.5" customWidth="1"/>
    <col min="15891" max="15897" width="16.5" customWidth="1"/>
    <col min="15898" max="15898" width="39.5" customWidth="1"/>
    <col min="16129" max="16129" width="52.33203125" customWidth="1"/>
    <col min="16130" max="16130" width="34.6640625" customWidth="1"/>
    <col min="16131" max="16131" width="10.5" customWidth="1"/>
    <col min="16132" max="16132" width="18.6640625" customWidth="1"/>
    <col min="16133" max="16133" width="10.5" customWidth="1"/>
    <col min="16134" max="16134" width="16.5" customWidth="1"/>
    <col min="16135" max="16135" width="10.5" customWidth="1"/>
    <col min="16136" max="16136" width="17.1640625" customWidth="1"/>
    <col min="16137" max="16137" width="10.5" customWidth="1"/>
    <col min="16138" max="16138" width="16.1640625" customWidth="1"/>
    <col min="16139" max="16139" width="10.5" customWidth="1"/>
    <col min="16140" max="16140" width="15.6640625" customWidth="1"/>
    <col min="16141" max="16141" width="10.5" customWidth="1"/>
    <col min="16142" max="16142" width="20.6640625" customWidth="1"/>
    <col min="16143" max="16143" width="10.5" customWidth="1"/>
    <col min="16144" max="16144" width="19.5" customWidth="1"/>
    <col min="16145" max="16145" width="10.5" customWidth="1"/>
    <col min="16146" max="16146" width="20.5" customWidth="1"/>
    <col min="16147" max="16153" width="16.5" customWidth="1"/>
    <col min="16154" max="16154" width="39.5" customWidth="1"/>
  </cols>
  <sheetData>
    <row r="2" spans="1:38" ht="20" x14ac:dyDescent="0.2">
      <c r="A2" s="170" t="s">
        <v>27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2"/>
    </row>
    <row r="3" spans="1:38" ht="20" thickBot="1" x14ac:dyDescent="0.3">
      <c r="A3" s="116" t="s">
        <v>1</v>
      </c>
      <c r="B3" s="117">
        <v>45200</v>
      </c>
      <c r="C3" s="118" t="s">
        <v>2</v>
      </c>
      <c r="D3" s="117">
        <v>45232</v>
      </c>
      <c r="E3" s="118" t="s">
        <v>2</v>
      </c>
      <c r="F3" s="117">
        <v>45262</v>
      </c>
      <c r="G3" s="118" t="s">
        <v>2</v>
      </c>
      <c r="H3" s="117">
        <v>45293</v>
      </c>
      <c r="I3" s="118" t="s">
        <v>2</v>
      </c>
      <c r="J3" s="117">
        <v>45324</v>
      </c>
      <c r="K3" s="118" t="s">
        <v>2</v>
      </c>
      <c r="L3" s="117">
        <v>45353</v>
      </c>
      <c r="M3" s="118" t="s">
        <v>2</v>
      </c>
      <c r="N3" s="117">
        <v>45384</v>
      </c>
      <c r="O3" s="118" t="s">
        <v>2</v>
      </c>
      <c r="P3" s="117">
        <v>45414</v>
      </c>
      <c r="Q3" s="118" t="s">
        <v>2</v>
      </c>
      <c r="R3" s="117">
        <v>45445</v>
      </c>
      <c r="S3" s="118" t="s">
        <v>2</v>
      </c>
      <c r="T3" s="117">
        <v>45475</v>
      </c>
      <c r="U3" s="118" t="s">
        <v>2</v>
      </c>
      <c r="V3" s="117">
        <v>45506</v>
      </c>
      <c r="W3" s="118" t="s">
        <v>2</v>
      </c>
      <c r="X3" s="117">
        <v>45537</v>
      </c>
      <c r="Y3" s="118" t="s">
        <v>36</v>
      </c>
      <c r="Z3" s="117" t="s">
        <v>37</v>
      </c>
    </row>
    <row r="4" spans="1:38" ht="16" x14ac:dyDescent="0.2">
      <c r="A4" s="8" t="s">
        <v>4</v>
      </c>
      <c r="B4" s="9">
        <v>215719500.62119225</v>
      </c>
      <c r="C4" s="10">
        <f>B4/$B$21</f>
        <v>0.70131803210579391</v>
      </c>
      <c r="D4" s="9">
        <v>191787792.17764285</v>
      </c>
      <c r="E4" s="10">
        <f>D4/$D$21</f>
        <v>0.70606079614535411</v>
      </c>
      <c r="F4" s="9">
        <v>279569702.72165406</v>
      </c>
      <c r="G4" s="10">
        <f>F4/$F$21</f>
        <v>0.708122137217151</v>
      </c>
      <c r="H4" s="9">
        <v>187042921.6136457</v>
      </c>
      <c r="I4" s="10">
        <f>H4/$H$21</f>
        <v>0.72529537539382893</v>
      </c>
      <c r="J4" s="9">
        <v>192001393.79807949</v>
      </c>
      <c r="K4" s="10">
        <f>J4/$J$21</f>
        <v>0.73389349498022338</v>
      </c>
      <c r="L4" s="9">
        <v>240013444.60049054</v>
      </c>
      <c r="M4" s="10">
        <f>L4/$L$21</f>
        <v>0.7526386722861429</v>
      </c>
      <c r="N4" s="9">
        <v>223444511.4780505</v>
      </c>
      <c r="O4" s="10">
        <f>N4/$N$21</f>
        <v>0.75067124883365088</v>
      </c>
      <c r="P4" s="143">
        <v>229641427.05631173</v>
      </c>
      <c r="Q4" s="10">
        <f>P4/$P$21</f>
        <v>0.74379237776008267</v>
      </c>
      <c r="R4" s="143">
        <v>216238493.62178272</v>
      </c>
      <c r="S4" s="10">
        <f>R4/$R$21</f>
        <v>0.74603404605534251</v>
      </c>
      <c r="T4" s="143">
        <v>224540447.4481428</v>
      </c>
      <c r="U4" s="10">
        <f>T4/$T$21</f>
        <v>0.73979906021579045</v>
      </c>
      <c r="V4" s="143">
        <v>233383810.26578149</v>
      </c>
      <c r="W4" s="10">
        <f>V4/$V$21</f>
        <v>0.7481340466567814</v>
      </c>
      <c r="X4" s="143">
        <v>234967570.58964324</v>
      </c>
      <c r="Y4" s="10">
        <v>0.74379237776008267</v>
      </c>
      <c r="Z4" s="53">
        <f>B4+D4+F4+H4+J4+L4+N4+P4+R4+T4+V4+X4</f>
        <v>2668351015.9924173</v>
      </c>
    </row>
    <row r="5" spans="1:38" ht="16" x14ac:dyDescent="0.2">
      <c r="A5" s="19" t="s">
        <v>6</v>
      </c>
      <c r="B5" s="15">
        <v>20280468.031350829</v>
      </c>
      <c r="C5" s="10">
        <f t="shared" ref="C5:C19" si="0">B5/$B$21</f>
        <v>6.5933111698174202E-2</v>
      </c>
      <c r="D5" s="15">
        <v>16728633.220049581</v>
      </c>
      <c r="E5" s="10">
        <f t="shared" ref="E5:E19" si="1">D5/$D$21</f>
        <v>6.1585943274384866E-2</v>
      </c>
      <c r="F5" s="15">
        <v>23098871.808591004</v>
      </c>
      <c r="G5" s="10">
        <f t="shared" ref="G5:G19" si="2">F5/$F$21</f>
        <v>5.8507135477014423E-2</v>
      </c>
      <c r="H5" s="15">
        <v>15586323.984617025</v>
      </c>
      <c r="I5" s="10">
        <f t="shared" ref="I5:I19" si="3">H5/$H$21</f>
        <v>6.0439008372546246E-2</v>
      </c>
      <c r="J5" s="15">
        <v>15196398.298583139</v>
      </c>
      <c r="K5" s="10">
        <f t="shared" ref="K5:K19" si="4">J5/$J$21</f>
        <v>5.8085713014080498E-2</v>
      </c>
      <c r="L5" s="15">
        <v>17912738.816220798</v>
      </c>
      <c r="M5" s="10">
        <f t="shared" ref="M5:M19" si="5">L5/$L$21</f>
        <v>5.6171103173364989E-2</v>
      </c>
      <c r="N5" s="15">
        <v>18529192.638965148</v>
      </c>
      <c r="O5" s="10">
        <f t="shared" ref="O5:O19" si="6">N5/$N$21</f>
        <v>6.2249603206465901E-2</v>
      </c>
      <c r="P5" s="15">
        <v>19171283.910017073</v>
      </c>
      <c r="Q5" s="10">
        <f t="shared" ref="Q5:Q19" si="7">P5/$P$21</f>
        <v>6.2094435777254459E-2</v>
      </c>
      <c r="R5" s="15">
        <v>17467956.318189103</v>
      </c>
      <c r="S5" s="10">
        <f t="shared" ref="S5:S19" si="8">R5/$R$21</f>
        <v>6.0265357523115202E-2</v>
      </c>
      <c r="T5" s="15">
        <v>18330635.899824604</v>
      </c>
      <c r="U5" s="10">
        <f t="shared" ref="U5:U19" si="9">T5/$T$21</f>
        <v>6.0394407181271689E-2</v>
      </c>
      <c r="V5" s="15">
        <v>18610578.823218625</v>
      </c>
      <c r="W5" s="10">
        <f t="shared" ref="W5:W19" si="10">V5/$V$21</f>
        <v>5.9657984115451548E-2</v>
      </c>
      <c r="X5" s="15">
        <v>17777851.746733624</v>
      </c>
      <c r="Y5" s="10">
        <v>6.1885826209974529E-2</v>
      </c>
      <c r="Z5" s="53">
        <f t="shared" ref="Z5:Z19" si="11">B5+D5+F5+H5+J5+L5+N5+P5+R5+T5+V5+X5</f>
        <v>218690933.49636054</v>
      </c>
    </row>
    <row r="6" spans="1:38" ht="16" x14ac:dyDescent="0.2">
      <c r="A6" s="24" t="s">
        <v>7</v>
      </c>
      <c r="B6" s="25">
        <v>20877623.435753692</v>
      </c>
      <c r="C6" s="10">
        <f t="shared" si="0"/>
        <v>6.7874502494422007E-2</v>
      </c>
      <c r="D6" s="25">
        <v>18240468.569879085</v>
      </c>
      <c r="E6" s="10">
        <f t="shared" si="1"/>
        <v>6.7151718127002116E-2</v>
      </c>
      <c r="F6" s="25">
        <v>26459122.514659531</v>
      </c>
      <c r="G6" s="10">
        <f t="shared" si="2"/>
        <v>6.7018314937457385E-2</v>
      </c>
      <c r="H6" s="25">
        <v>17272337.961163443</v>
      </c>
      <c r="I6" s="10">
        <f t="shared" si="3"/>
        <v>6.6976856100162491E-2</v>
      </c>
      <c r="J6" s="25">
        <v>16906591.654859744</v>
      </c>
      <c r="K6" s="10">
        <f t="shared" si="4"/>
        <v>6.4622643577458269E-2</v>
      </c>
      <c r="L6" s="25">
        <v>19192512.630446792</v>
      </c>
      <c r="M6" s="10">
        <f t="shared" si="5"/>
        <v>6.0184241962189557E-2</v>
      </c>
      <c r="N6" s="25">
        <v>18326227.536180209</v>
      </c>
      <c r="O6" s="10">
        <f t="shared" si="6"/>
        <v>6.1567733393824799E-2</v>
      </c>
      <c r="P6" s="25">
        <v>19106876.959690385</v>
      </c>
      <c r="Q6" s="10">
        <f t="shared" si="7"/>
        <v>6.1885826209974529E-2</v>
      </c>
      <c r="R6" s="25">
        <v>18755373.726840701</v>
      </c>
      <c r="S6" s="10">
        <f t="shared" si="8"/>
        <v>6.4707014520681727E-2</v>
      </c>
      <c r="T6" s="25">
        <v>19018577.01582104</v>
      </c>
      <c r="U6" s="10">
        <f t="shared" si="9"/>
        <v>6.2660984080364676E-2</v>
      </c>
      <c r="V6" s="25">
        <v>19308305.37728174</v>
      </c>
      <c r="W6" s="10">
        <f t="shared" si="10"/>
        <v>6.1894613081945306E-2</v>
      </c>
      <c r="X6" s="25">
        <v>18496716.311542369</v>
      </c>
      <c r="Y6" s="10">
        <v>6.2094435777254459E-2</v>
      </c>
      <c r="Z6" s="53">
        <f t="shared" si="11"/>
        <v>231960733.69411871</v>
      </c>
    </row>
    <row r="7" spans="1:38" ht="16" x14ac:dyDescent="0.2">
      <c r="A7" s="14" t="s">
        <v>5</v>
      </c>
      <c r="B7" s="35">
        <v>11935450.257556923</v>
      </c>
      <c r="C7" s="10">
        <f t="shared" si="0"/>
        <v>3.8802919823299878E-2</v>
      </c>
      <c r="D7" s="35">
        <v>10454258.663733134</v>
      </c>
      <c r="E7" s="10">
        <f t="shared" si="1"/>
        <v>3.8487028352607221E-2</v>
      </c>
      <c r="F7" s="35">
        <v>14864478.25239142</v>
      </c>
      <c r="G7" s="10">
        <f t="shared" si="2"/>
        <v>3.7650238943026909E-2</v>
      </c>
      <c r="H7" s="35">
        <v>9865407.5161989518</v>
      </c>
      <c r="I7" s="10">
        <f t="shared" si="3"/>
        <v>3.8255039999079025E-2</v>
      </c>
      <c r="J7" s="35">
        <v>8706902.6795528103</v>
      </c>
      <c r="K7" s="10">
        <f t="shared" si="4"/>
        <v>3.3280691934297821E-2</v>
      </c>
      <c r="L7" s="35">
        <v>9657306.3108556271</v>
      </c>
      <c r="M7" s="10">
        <f t="shared" si="5"/>
        <v>3.0283562705254025E-2</v>
      </c>
      <c r="N7" s="35">
        <v>9211125.0342057049</v>
      </c>
      <c r="O7" s="10">
        <f t="shared" si="6"/>
        <v>3.094516256788582E-2</v>
      </c>
      <c r="P7" s="35">
        <v>9639092.1447219513</v>
      </c>
      <c r="Q7" s="10">
        <f t="shared" si="7"/>
        <v>3.1220339281436374E-2</v>
      </c>
      <c r="R7" s="35">
        <v>8844220.6546848956</v>
      </c>
      <c r="S7" s="10">
        <f t="shared" si="8"/>
        <v>3.0513021103270147E-2</v>
      </c>
      <c r="T7" s="35">
        <v>9393971.2674856242</v>
      </c>
      <c r="U7" s="10">
        <f t="shared" si="9"/>
        <v>3.0950553427506695E-2</v>
      </c>
      <c r="V7" s="35">
        <v>9422357.6722895633</v>
      </c>
      <c r="W7" s="10">
        <f t="shared" si="10"/>
        <v>3.0204265524630125E-2</v>
      </c>
      <c r="X7" s="35">
        <v>9130143.6345623396</v>
      </c>
      <c r="Y7" s="10">
        <v>4.1627532149729994E-2</v>
      </c>
      <c r="Z7" s="53">
        <f t="shared" si="11"/>
        <v>121124714.08823895</v>
      </c>
    </row>
    <row r="8" spans="1:38" ht="16" x14ac:dyDescent="0.2">
      <c r="A8" s="34" t="s">
        <v>9</v>
      </c>
      <c r="B8" s="35">
        <v>18034188.093525868</v>
      </c>
      <c r="C8" s="10">
        <f t="shared" si="0"/>
        <v>5.8630310509511688E-2</v>
      </c>
      <c r="D8" s="35">
        <v>15646743.443281367</v>
      </c>
      <c r="E8" s="10">
        <f t="shared" si="1"/>
        <v>5.7602999686302142E-2</v>
      </c>
      <c r="F8" s="35">
        <v>22299880.419132054</v>
      </c>
      <c r="G8" s="10">
        <f t="shared" si="2"/>
        <v>5.6483370080357399E-2</v>
      </c>
      <c r="H8" s="35">
        <v>11591274.136216339</v>
      </c>
      <c r="I8" s="10">
        <f t="shared" si="3"/>
        <v>4.4947424117366172E-2</v>
      </c>
      <c r="J8" s="35">
        <v>12746969.119061865</v>
      </c>
      <c r="K8" s="10">
        <f t="shared" si="4"/>
        <v>4.872317607772942E-2</v>
      </c>
      <c r="L8" s="35">
        <v>13728006.054591261</v>
      </c>
      <c r="M8" s="10">
        <f t="shared" si="5"/>
        <v>4.3048539498535161E-2</v>
      </c>
      <c r="N8" s="35">
        <v>11457645.832066556</v>
      </c>
      <c r="O8" s="10">
        <f t="shared" si="6"/>
        <v>3.8492443822214749E-2</v>
      </c>
      <c r="P8" s="35">
        <v>12852250.40418466</v>
      </c>
      <c r="Q8" s="10">
        <f t="shared" si="7"/>
        <v>4.1627532149729994E-2</v>
      </c>
      <c r="R8" s="35">
        <v>12105491.162726341</v>
      </c>
      <c r="S8" s="10">
        <f t="shared" si="8"/>
        <v>4.1764573921847646E-2</v>
      </c>
      <c r="T8" s="35">
        <v>13442400.889542097</v>
      </c>
      <c r="U8" s="10">
        <f t="shared" si="9"/>
        <v>4.4289016336016049E-2</v>
      </c>
      <c r="V8" s="35">
        <v>13207310.604731826</v>
      </c>
      <c r="W8" s="10">
        <f t="shared" si="10"/>
        <v>4.2337292877850326E-2</v>
      </c>
      <c r="X8" s="35">
        <v>12499948.690821251</v>
      </c>
      <c r="Y8" s="10">
        <v>1.0233991564795607E-4</v>
      </c>
      <c r="Z8" s="53">
        <f t="shared" si="11"/>
        <v>169612108.8498815</v>
      </c>
    </row>
    <row r="9" spans="1:38" ht="16" x14ac:dyDescent="0.2">
      <c r="A9" s="29" t="s">
        <v>8</v>
      </c>
      <c r="B9" s="30">
        <v>6159471.5067820828</v>
      </c>
      <c r="C9" s="10">
        <f t="shared" si="0"/>
        <v>2.0024839773450449E-2</v>
      </c>
      <c r="D9" s="30">
        <v>5567477.8146488583</v>
      </c>
      <c r="E9" s="10">
        <f t="shared" si="1"/>
        <v>2.0496496537649869E-2</v>
      </c>
      <c r="F9" s="30">
        <v>9251031.9842051379</v>
      </c>
      <c r="G9" s="10">
        <f t="shared" si="2"/>
        <v>2.3431940143534613E-2</v>
      </c>
      <c r="H9" s="30">
        <v>4709320.8431215966</v>
      </c>
      <c r="I9" s="10">
        <f t="shared" si="3"/>
        <v>1.826130921873214E-2</v>
      </c>
      <c r="J9" s="30">
        <v>4428772.9037026484</v>
      </c>
      <c r="K9" s="10">
        <f t="shared" si="4"/>
        <v>1.6928250157341097E-2</v>
      </c>
      <c r="L9" s="30">
        <v>4816905.8529329859</v>
      </c>
      <c r="M9" s="10">
        <f t="shared" si="5"/>
        <v>1.5104943940592168E-2</v>
      </c>
      <c r="N9" s="30">
        <v>4713516.6482314803</v>
      </c>
      <c r="O9" s="10">
        <f t="shared" si="6"/>
        <v>1.5835257735000153E-2</v>
      </c>
      <c r="P9" s="30">
        <v>4923680.1144419787</v>
      </c>
      <c r="Q9" s="10">
        <f t="shared" si="7"/>
        <v>1.5947452454877869E-2</v>
      </c>
      <c r="R9" s="30">
        <v>4916490.7706549736</v>
      </c>
      <c r="S9" s="10">
        <f t="shared" si="8"/>
        <v>1.6962148785779358E-2</v>
      </c>
      <c r="T9" s="30">
        <v>5153886.2951937169</v>
      </c>
      <c r="U9" s="10">
        <f t="shared" si="9"/>
        <v>1.6980638815747982E-2</v>
      </c>
      <c r="V9" s="30">
        <v>5159124.1303305179</v>
      </c>
      <c r="W9" s="10">
        <f t="shared" si="10"/>
        <v>1.6538064094648669E-2</v>
      </c>
      <c r="X9" s="30">
        <v>5174887.1212001452</v>
      </c>
      <c r="Y9" s="10">
        <v>3.1220339281436374E-2</v>
      </c>
      <c r="Z9" s="53">
        <f t="shared" si="11"/>
        <v>64974565.98544611</v>
      </c>
    </row>
    <row r="10" spans="1:38" ht="16" x14ac:dyDescent="0.2">
      <c r="A10" s="44" t="s">
        <v>13</v>
      </c>
      <c r="B10" s="53">
        <v>3847955.4310216131</v>
      </c>
      <c r="C10" s="10">
        <f t="shared" si="0"/>
        <v>1.2509951686072862E-2</v>
      </c>
      <c r="D10" s="53">
        <v>3479745.5017730533</v>
      </c>
      <c r="E10" s="10">
        <f t="shared" si="1"/>
        <v>1.2810574914431412E-2</v>
      </c>
      <c r="F10" s="53">
        <v>5070557.398685935</v>
      </c>
      <c r="G10" s="10">
        <f t="shared" si="2"/>
        <v>1.2843215509709859E-2</v>
      </c>
      <c r="H10" s="53">
        <v>2365129.2225492513</v>
      </c>
      <c r="I10" s="10">
        <f t="shared" si="3"/>
        <v>9.1712494251299462E-3</v>
      </c>
      <c r="J10" s="53">
        <v>2191818.186142867</v>
      </c>
      <c r="K10" s="10">
        <f t="shared" si="4"/>
        <v>8.3778616246987497E-3</v>
      </c>
      <c r="L10" s="53">
        <v>2373629.83509302</v>
      </c>
      <c r="M10" s="10">
        <f t="shared" si="5"/>
        <v>7.4432730656269902E-3</v>
      </c>
      <c r="N10" s="53">
        <v>2452828.1073295693</v>
      </c>
      <c r="O10" s="10">
        <f t="shared" si="6"/>
        <v>8.240379351113488E-3</v>
      </c>
      <c r="P10" s="53">
        <v>3337499.9266560916</v>
      </c>
      <c r="Q10" s="10">
        <f t="shared" si="7"/>
        <v>1.0809926754256367E-2</v>
      </c>
      <c r="R10" s="53">
        <v>2419350.9942715834</v>
      </c>
      <c r="S10" s="10">
        <f t="shared" si="8"/>
        <v>8.3468867214797661E-3</v>
      </c>
      <c r="T10" s="53">
        <v>3941749.1671987101</v>
      </c>
      <c r="U10" s="10">
        <f t="shared" si="9"/>
        <v>1.2986980130488291E-2</v>
      </c>
      <c r="V10" s="53">
        <v>3178812.324578037</v>
      </c>
      <c r="W10" s="10">
        <f t="shared" si="10"/>
        <v>1.0189985865946345E-2</v>
      </c>
      <c r="X10" s="53">
        <v>2504154.8535578623</v>
      </c>
      <c r="Y10" s="10">
        <v>1.5947452454877869E-2</v>
      </c>
      <c r="Z10" s="53">
        <f t="shared" si="11"/>
        <v>37163230.948857598</v>
      </c>
    </row>
    <row r="11" spans="1:38" ht="16" x14ac:dyDescent="0.2">
      <c r="A11" s="47" t="s">
        <v>31</v>
      </c>
      <c r="B11" s="48">
        <v>2284587.3527656426</v>
      </c>
      <c r="C11" s="10">
        <f t="shared" si="0"/>
        <v>7.4273410693125978E-3</v>
      </c>
      <c r="D11" s="48">
        <v>2060050.9874141037</v>
      </c>
      <c r="E11" s="10">
        <f t="shared" si="1"/>
        <v>7.5840136838656504E-3</v>
      </c>
      <c r="F11" s="48">
        <v>3048453.8442776259</v>
      </c>
      <c r="G11" s="10">
        <f t="shared" si="2"/>
        <v>7.7214291477318668E-3</v>
      </c>
      <c r="H11" s="48">
        <v>1860043.6705391328</v>
      </c>
      <c r="I11" s="10">
        <f t="shared" si="3"/>
        <v>7.212681777176504E-3</v>
      </c>
      <c r="J11" s="48">
        <v>1759555.3978489127</v>
      </c>
      <c r="K11" s="10">
        <f t="shared" si="4"/>
        <v>6.7256087833231799E-3</v>
      </c>
      <c r="L11" s="48">
        <v>1896823.4774805172</v>
      </c>
      <c r="M11" s="10">
        <f t="shared" si="5"/>
        <v>5.9480947245619557E-3</v>
      </c>
      <c r="N11" s="48">
        <v>1619186.4917373261</v>
      </c>
      <c r="O11" s="10">
        <f t="shared" si="6"/>
        <v>5.4397252266652155E-3</v>
      </c>
      <c r="P11" s="48">
        <v>1782304.5271909938</v>
      </c>
      <c r="Q11" s="10">
        <f t="shared" si="7"/>
        <v>5.7727585965875192E-3</v>
      </c>
      <c r="R11" s="48">
        <v>1753348.067018874</v>
      </c>
      <c r="S11" s="10">
        <f t="shared" si="8"/>
        <v>6.0491419944373754E-3</v>
      </c>
      <c r="T11" s="48">
        <v>1927423.6020773074</v>
      </c>
      <c r="U11" s="10">
        <f t="shared" si="9"/>
        <v>6.3503310234733377E-3</v>
      </c>
      <c r="V11" s="48">
        <v>1935064.0415795373</v>
      </c>
      <c r="W11" s="10">
        <f t="shared" si="10"/>
        <v>6.2030322082678923E-3</v>
      </c>
      <c r="X11" s="48">
        <v>1956765.8278754281</v>
      </c>
      <c r="Y11" s="10">
        <v>5.7727585965875192E-3</v>
      </c>
      <c r="Z11" s="53">
        <f t="shared" si="11"/>
        <v>23883607.287805405</v>
      </c>
    </row>
    <row r="12" spans="1:38" ht="16" x14ac:dyDescent="0.2">
      <c r="A12" s="44" t="s">
        <v>14</v>
      </c>
      <c r="B12" s="119">
        <v>2664670.4448473519</v>
      </c>
      <c r="C12" s="10">
        <f t="shared" si="0"/>
        <v>8.6630157552257305E-3</v>
      </c>
      <c r="D12" s="119">
        <v>2166873.4473488936</v>
      </c>
      <c r="E12" s="10">
        <f t="shared" si="1"/>
        <v>7.9772772500779493E-3</v>
      </c>
      <c r="F12" s="119">
        <v>3322095.1123930779</v>
      </c>
      <c r="G12" s="10">
        <f t="shared" si="2"/>
        <v>8.4145351521462599E-3</v>
      </c>
      <c r="H12" s="119">
        <v>2066834.1240654101</v>
      </c>
      <c r="I12" s="10">
        <f t="shared" si="3"/>
        <v>8.0145520555290183E-3</v>
      </c>
      <c r="J12" s="119">
        <v>2042408.4229075897</v>
      </c>
      <c r="K12" s="10">
        <f t="shared" si="4"/>
        <v>7.8067675760783474E-3</v>
      </c>
      <c r="L12" s="119">
        <v>2451957.6994414753</v>
      </c>
      <c r="M12" s="10">
        <f t="shared" si="5"/>
        <v>7.6888950553632689E-3</v>
      </c>
      <c r="N12" s="119">
        <v>2447068.9259180804</v>
      </c>
      <c r="O12" s="10">
        <f t="shared" si="6"/>
        <v>8.2210311385580558E-3</v>
      </c>
      <c r="P12" s="119">
        <v>2480220.5476260497</v>
      </c>
      <c r="Q12" s="10">
        <f t="shared" si="7"/>
        <v>8.0332593388553857E-3</v>
      </c>
      <c r="R12" s="119">
        <v>2373709.5230504759</v>
      </c>
      <c r="S12" s="10">
        <f t="shared" si="8"/>
        <v>8.189421272693587E-3</v>
      </c>
      <c r="T12" s="119">
        <v>2481276.2347562383</v>
      </c>
      <c r="U12" s="10">
        <f t="shared" si="9"/>
        <v>8.1751232237674207E-3</v>
      </c>
      <c r="V12" s="119">
        <v>2450685.5880172737</v>
      </c>
      <c r="W12" s="10">
        <f t="shared" si="10"/>
        <v>7.8559062171401784E-3</v>
      </c>
      <c r="X12" s="119">
        <v>2407491.4472486544</v>
      </c>
      <c r="Y12" s="10">
        <v>4.303373873411849E-3</v>
      </c>
      <c r="Z12" s="53">
        <f t="shared" si="11"/>
        <v>29355291.517620571</v>
      </c>
    </row>
    <row r="13" spans="1:38" ht="16" x14ac:dyDescent="0.2">
      <c r="A13" s="44" t="s">
        <v>11</v>
      </c>
      <c r="B13" s="9">
        <v>1946328.1093854664</v>
      </c>
      <c r="C13" s="10">
        <f t="shared" si="0"/>
        <v>6.3276384173694342E-3</v>
      </c>
      <c r="D13" s="9">
        <v>1760193.1105106464</v>
      </c>
      <c r="E13" s="10">
        <f t="shared" si="1"/>
        <v>6.480096229615968E-3</v>
      </c>
      <c r="F13" s="9">
        <v>2533023.8476768844</v>
      </c>
      <c r="G13" s="10">
        <f t="shared" si="2"/>
        <v>6.4158964407699266E-3</v>
      </c>
      <c r="H13" s="9">
        <v>1697350.7833248316</v>
      </c>
      <c r="I13" s="10">
        <f t="shared" si="3"/>
        <v>6.5818084049686903E-3</v>
      </c>
      <c r="J13" s="9">
        <v>1794650.2512694472</v>
      </c>
      <c r="K13" s="10">
        <f t="shared" si="4"/>
        <v>6.8597530419825786E-3</v>
      </c>
      <c r="L13" s="9">
        <v>2413917.8091920321</v>
      </c>
      <c r="M13" s="10">
        <f t="shared" si="5"/>
        <v>7.5696088522969884E-3</v>
      </c>
      <c r="N13" s="9">
        <v>1810542.8893666063</v>
      </c>
      <c r="O13" s="10">
        <f t="shared" si="6"/>
        <v>6.08259510532317E-3</v>
      </c>
      <c r="P13" s="9">
        <v>1837327.0965332831</v>
      </c>
      <c r="Q13" s="10">
        <f t="shared" si="7"/>
        <v>5.9509728160607976E-3</v>
      </c>
      <c r="R13" s="9">
        <v>1799706.2493995642</v>
      </c>
      <c r="S13" s="10">
        <f t="shared" si="8"/>
        <v>6.2090801339886488E-3</v>
      </c>
      <c r="T13" s="9">
        <v>1842377.9433341511</v>
      </c>
      <c r="U13" s="10">
        <f t="shared" si="9"/>
        <v>6.0701289524048253E-3</v>
      </c>
      <c r="V13" s="9">
        <v>1900322.471969692</v>
      </c>
      <c r="W13" s="10">
        <f t="shared" si="10"/>
        <v>6.0916647958076092E-3</v>
      </c>
      <c r="X13" s="9">
        <v>1730119.4616264652</v>
      </c>
      <c r="Y13" s="10">
        <v>5.9509728160607976E-3</v>
      </c>
      <c r="Z13" s="53">
        <f t="shared" si="11"/>
        <v>23065860.023589071</v>
      </c>
    </row>
    <row r="14" spans="1:38" ht="16" x14ac:dyDescent="0.2">
      <c r="A14" s="39" t="s">
        <v>10</v>
      </c>
      <c r="B14" s="40">
        <v>2202641.0316947023</v>
      </c>
      <c r="C14" s="10">
        <f t="shared" si="0"/>
        <v>7.1609282857381506E-3</v>
      </c>
      <c r="D14" s="40">
        <v>1962099.6438152532</v>
      </c>
      <c r="E14" s="10">
        <f t="shared" si="1"/>
        <v>7.2234088567301848E-3</v>
      </c>
      <c r="F14" s="40">
        <v>2453954.2343405872</v>
      </c>
      <c r="G14" s="10">
        <f t="shared" si="2"/>
        <v>6.2156210066311333E-3</v>
      </c>
      <c r="H14" s="40">
        <v>1593830.1804260393</v>
      </c>
      <c r="I14" s="10">
        <f t="shared" si="3"/>
        <v>6.1803870953958751E-3</v>
      </c>
      <c r="J14" s="40">
        <v>1552542.2345024205</v>
      </c>
      <c r="K14" s="10">
        <f t="shared" si="4"/>
        <v>5.9343352881159345E-3</v>
      </c>
      <c r="L14" s="40">
        <v>1948300.4506705846</v>
      </c>
      <c r="M14" s="10">
        <f t="shared" si="5"/>
        <v>6.109517184956087E-3</v>
      </c>
      <c r="N14" s="40">
        <v>1425875.5482139233</v>
      </c>
      <c r="O14" s="10">
        <f t="shared" si="6"/>
        <v>4.7902889687413824E-3</v>
      </c>
      <c r="P14" s="40">
        <v>1328640.8236975893</v>
      </c>
      <c r="Q14" s="10">
        <f t="shared" si="7"/>
        <v>4.303373873411849E-3</v>
      </c>
      <c r="R14" s="40">
        <v>1172439.1460675283</v>
      </c>
      <c r="S14" s="10">
        <f t="shared" si="8"/>
        <v>4.0449760134951213E-3</v>
      </c>
      <c r="T14" s="40">
        <v>1295418.2262926062</v>
      </c>
      <c r="U14" s="10">
        <f t="shared" si="9"/>
        <v>4.2680470146431206E-3</v>
      </c>
      <c r="V14" s="40">
        <v>1399714.3111925698</v>
      </c>
      <c r="W14" s="10">
        <f t="shared" si="10"/>
        <v>4.4869176255343804E-3</v>
      </c>
      <c r="X14" s="40">
        <v>1538536.5399552453</v>
      </c>
      <c r="Y14" s="10">
        <v>8.0332593388553857E-3</v>
      </c>
      <c r="Z14" s="53">
        <f t="shared" si="11"/>
        <v>19873992.370869048</v>
      </c>
    </row>
    <row r="15" spans="1:38" ht="16" x14ac:dyDescent="0.2">
      <c r="A15" s="44" t="s">
        <v>16</v>
      </c>
      <c r="B15" s="53">
        <v>719618.13283057592</v>
      </c>
      <c r="C15" s="10">
        <f t="shared" si="0"/>
        <v>2.3395250375190489E-3</v>
      </c>
      <c r="D15" s="53">
        <v>921362.02669661003</v>
      </c>
      <c r="E15" s="10">
        <f t="shared" si="1"/>
        <v>3.3919656653899379E-3</v>
      </c>
      <c r="F15" s="53">
        <v>1627788.5827947995</v>
      </c>
      <c r="G15" s="10">
        <f t="shared" si="2"/>
        <v>4.1230259179191476E-3</v>
      </c>
      <c r="H15" s="53">
        <v>1364948.1405306116</v>
      </c>
      <c r="I15" s="10">
        <f t="shared" si="3"/>
        <v>5.292852386171421E-3</v>
      </c>
      <c r="J15" s="53">
        <v>1469829.7580663706</v>
      </c>
      <c r="K15" s="10">
        <f t="shared" si="4"/>
        <v>5.6181805602291144E-3</v>
      </c>
      <c r="L15" s="53">
        <v>1593025.0173326076</v>
      </c>
      <c r="M15" s="10">
        <f t="shared" si="5"/>
        <v>4.995437801242961E-3</v>
      </c>
      <c r="N15" s="53">
        <v>1439580.1911071648</v>
      </c>
      <c r="O15" s="10">
        <f t="shared" si="6"/>
        <v>4.8363302938445917E-3</v>
      </c>
      <c r="P15" s="53">
        <v>1493495.9419288004</v>
      </c>
      <c r="Q15" s="10">
        <f t="shared" si="7"/>
        <v>4.8373279684847913E-3</v>
      </c>
      <c r="R15" s="53">
        <v>1230991.8311110118</v>
      </c>
      <c r="S15" s="10">
        <f t="shared" si="8"/>
        <v>4.2469858212715195E-3</v>
      </c>
      <c r="T15" s="53">
        <v>1232697.2459566924</v>
      </c>
      <c r="U15" s="10">
        <f t="shared" si="9"/>
        <v>4.0613986230697563E-3</v>
      </c>
      <c r="V15" s="53">
        <v>1108352.3465063588</v>
      </c>
      <c r="W15" s="10">
        <f t="shared" si="10"/>
        <v>3.552929079223784E-3</v>
      </c>
      <c r="X15" s="53">
        <v>978686.79298605025</v>
      </c>
      <c r="Y15" s="10">
        <v>1.3266356614985389E-3</v>
      </c>
      <c r="Z15" s="53">
        <f t="shared" si="11"/>
        <v>15180376.007847656</v>
      </c>
    </row>
    <row r="16" spans="1:38" ht="16" x14ac:dyDescent="0.2">
      <c r="A16" s="44" t="s">
        <v>15</v>
      </c>
      <c r="B16" s="120">
        <v>391091.70402994566</v>
      </c>
      <c r="C16" s="10">
        <f t="shared" si="0"/>
        <v>1.2714643945186191E-3</v>
      </c>
      <c r="D16" s="120">
        <v>351561.68032913911</v>
      </c>
      <c r="E16" s="10">
        <f t="shared" si="1"/>
        <v>1.2942633996092608E-3</v>
      </c>
      <c r="F16" s="120">
        <v>523856.76133736275</v>
      </c>
      <c r="G16" s="10">
        <f t="shared" si="2"/>
        <v>1.3268768604844108E-3</v>
      </c>
      <c r="H16" s="120">
        <v>331309.63929092186</v>
      </c>
      <c r="I16" s="10">
        <f t="shared" si="3"/>
        <v>1.2847176847325952E-3</v>
      </c>
      <c r="J16" s="120">
        <v>313992.2760315988</v>
      </c>
      <c r="K16" s="10">
        <f t="shared" si="4"/>
        <v>1.2001834168764772E-3</v>
      </c>
      <c r="L16" s="120">
        <v>363079.059207696</v>
      </c>
      <c r="M16" s="10">
        <f t="shared" si="5"/>
        <v>1.1385501404383566E-3</v>
      </c>
      <c r="N16" s="120">
        <v>312770.0067605247</v>
      </c>
      <c r="O16" s="10">
        <f t="shared" si="6"/>
        <v>1.0507640130408675E-3</v>
      </c>
      <c r="P16" s="120">
        <v>345654.59699084028</v>
      </c>
      <c r="Q16" s="10">
        <f>P16/$P$21</f>
        <v>1.1195508487955718E-3</v>
      </c>
      <c r="R16" s="120">
        <v>318523.46132706286</v>
      </c>
      <c r="S16" s="10">
        <f t="shared" si="8"/>
        <v>1.0989225028223356E-3</v>
      </c>
      <c r="T16" s="120">
        <v>372864.76779193775</v>
      </c>
      <c r="U16" s="10">
        <f t="shared" si="9"/>
        <v>1.2284869293482654E-3</v>
      </c>
      <c r="V16" s="120">
        <v>410666.34149259061</v>
      </c>
      <c r="W16" s="10">
        <f t="shared" si="10"/>
        <v>1.3164300965722718E-3</v>
      </c>
      <c r="X16" s="120">
        <v>358749.46612029895</v>
      </c>
      <c r="Y16" s="10">
        <v>1.1195508487955718E-3</v>
      </c>
      <c r="Z16" s="53">
        <f t="shared" si="11"/>
        <v>4394119.760709919</v>
      </c>
    </row>
    <row r="17" spans="1:40" ht="16" x14ac:dyDescent="0.2">
      <c r="A17" s="44" t="s">
        <v>19</v>
      </c>
      <c r="B17" s="53">
        <v>358850.28611226153</v>
      </c>
      <c r="C17" s="10">
        <f t="shared" si="0"/>
        <v>1.1666454620567043E-3</v>
      </c>
      <c r="D17" s="53">
        <v>359670.06999645737</v>
      </c>
      <c r="E17" s="10">
        <f t="shared" si="1"/>
        <v>1.324114184161078E-3</v>
      </c>
      <c r="F17" s="53">
        <v>464866.11968158418</v>
      </c>
      <c r="G17" s="10">
        <f t="shared" si="2"/>
        <v>1.1774594563864753E-3</v>
      </c>
      <c r="H17" s="53">
        <v>397220.69308351772</v>
      </c>
      <c r="I17" s="10">
        <f t="shared" si="3"/>
        <v>1.5403006391191249E-3</v>
      </c>
      <c r="J17" s="53">
        <v>380402.76795738959</v>
      </c>
      <c r="K17" s="10">
        <f t="shared" si="4"/>
        <v>1.4540265117554167E-3</v>
      </c>
      <c r="L17" s="53">
        <v>367369.44331662246</v>
      </c>
      <c r="M17" s="10">
        <f t="shared" si="5"/>
        <v>1.1520040075944857E-3</v>
      </c>
      <c r="N17" s="53">
        <v>328487.27117433632</v>
      </c>
      <c r="O17" s="10">
        <f t="shared" si="6"/>
        <v>1.1035668249234213E-3</v>
      </c>
      <c r="P17" s="53">
        <v>363049.15447272529</v>
      </c>
      <c r="Q17" s="10">
        <f t="shared" si="7"/>
        <v>1.1758905930454764E-3</v>
      </c>
      <c r="R17" s="53">
        <v>305137.45760699455</v>
      </c>
      <c r="S17" s="10">
        <f t="shared" si="8"/>
        <v>1.0527400939989492E-3</v>
      </c>
      <c r="T17" s="53">
        <v>356860.92429339234</v>
      </c>
      <c r="U17" s="10">
        <f t="shared" si="9"/>
        <v>1.1757586636187744E-3</v>
      </c>
      <c r="V17" s="53">
        <v>342091.54307135532</v>
      </c>
      <c r="W17" s="10">
        <f t="shared" si="10"/>
        <v>1.0966070446513741E-3</v>
      </c>
      <c r="X17" s="53">
        <v>350042.21497614071</v>
      </c>
      <c r="Y17" s="10">
        <v>4.8373279684847913E-3</v>
      </c>
      <c r="Z17" s="53">
        <f t="shared" si="11"/>
        <v>4374047.9457427775</v>
      </c>
    </row>
    <row r="18" spans="1:40" ht="16" x14ac:dyDescent="0.2">
      <c r="A18" s="44" t="s">
        <v>18</v>
      </c>
      <c r="B18" s="53">
        <v>132656.22117208029</v>
      </c>
      <c r="C18" s="10">
        <f t="shared" si="0"/>
        <v>4.3127394468784816E-4</v>
      </c>
      <c r="D18" s="53">
        <v>123905.16890949395</v>
      </c>
      <c r="E18" s="10">
        <f t="shared" si="1"/>
        <v>4.5615302837278377E-4</v>
      </c>
      <c r="F18" s="53">
        <v>180268.27884453547</v>
      </c>
      <c r="G18" s="10">
        <f t="shared" si="2"/>
        <v>4.5660154746790635E-4</v>
      </c>
      <c r="H18" s="53">
        <v>116596.30560039356</v>
      </c>
      <c r="I18" s="10">
        <f t="shared" si="3"/>
        <v>4.5212489470545933E-4</v>
      </c>
      <c r="J18" s="53">
        <v>108937.69482112145</v>
      </c>
      <c r="K18" s="10">
        <f t="shared" si="4"/>
        <v>4.163962771616166E-4</v>
      </c>
      <c r="L18" s="53">
        <v>137077.13341271208</v>
      </c>
      <c r="M18" s="10">
        <f t="shared" si="5"/>
        <v>4.2984905226564645E-4</v>
      </c>
      <c r="N18" s="53">
        <v>113686.2411432161</v>
      </c>
      <c r="O18" s="10">
        <f t="shared" si="6"/>
        <v>3.819337161144138E-4</v>
      </c>
      <c r="P18" s="53">
        <v>409590.78850440506</v>
      </c>
      <c r="Q18" s="10">
        <f t="shared" si="7"/>
        <v>1.3266356614985389E-3</v>
      </c>
      <c r="R18" s="53">
        <v>114762.62497495144</v>
      </c>
      <c r="S18" s="10">
        <f t="shared" si="8"/>
        <v>3.9593702310812963E-4</v>
      </c>
      <c r="T18" s="53">
        <v>153499.27867534122</v>
      </c>
      <c r="U18" s="10">
        <f t="shared" si="9"/>
        <v>5.0573793451643193E-4</v>
      </c>
      <c r="V18" s="53">
        <v>113939.83545427035</v>
      </c>
      <c r="W18" s="10">
        <f t="shared" si="10"/>
        <v>3.6524500168514567E-4</v>
      </c>
      <c r="X18" s="53">
        <v>126728.99526969912</v>
      </c>
      <c r="Y18" s="10">
        <v>1.1758905930454764E-3</v>
      </c>
      <c r="Z18" s="53">
        <f t="shared" si="11"/>
        <v>1831648.5667822198</v>
      </c>
    </row>
    <row r="19" spans="1:40" ht="16" x14ac:dyDescent="0.2">
      <c r="A19" s="47" t="s">
        <v>12</v>
      </c>
      <c r="B19" s="48">
        <v>36449.458072619935</v>
      </c>
      <c r="C19" s="10">
        <f t="shared" si="0"/>
        <v>1.1849954284708363E-4</v>
      </c>
      <c r="D19" s="48">
        <v>19869.966590527893</v>
      </c>
      <c r="E19" s="10">
        <f t="shared" si="1"/>
        <v>7.3150664445289712E-5</v>
      </c>
      <c r="F19" s="48">
        <v>36401.815061212794</v>
      </c>
      <c r="G19" s="10">
        <f t="shared" si="2"/>
        <v>9.2202162211380893E-5</v>
      </c>
      <c r="H19" s="48">
        <v>24321.778480878151</v>
      </c>
      <c r="I19" s="10">
        <f t="shared" si="3"/>
        <v>9.4312435356265891E-5</v>
      </c>
      <c r="J19" s="121">
        <v>19076.609927707985</v>
      </c>
      <c r="K19" s="10">
        <f t="shared" si="4"/>
        <v>7.2917178647898334E-5</v>
      </c>
      <c r="L19" s="121">
        <v>29882.64166205372</v>
      </c>
      <c r="M19" s="10">
        <f t="shared" si="5"/>
        <v>9.3706549574201333E-5</v>
      </c>
      <c r="N19" s="121">
        <v>27365.575195052101</v>
      </c>
      <c r="O19" s="10">
        <f t="shared" si="6"/>
        <v>9.1935802633213859E-5</v>
      </c>
      <c r="P19" s="121">
        <v>31596.833978043032</v>
      </c>
      <c r="Q19" s="10">
        <f t="shared" si="7"/>
        <v>1.0233991564795607E-4</v>
      </c>
      <c r="R19" s="121">
        <v>34708.61102478244</v>
      </c>
      <c r="S19" s="10">
        <f t="shared" si="8"/>
        <v>1.1974651266795131E-4</v>
      </c>
      <c r="T19" s="121">
        <v>31367.54756555488</v>
      </c>
      <c r="U19" s="10">
        <f t="shared" si="9"/>
        <v>1.0334744797206711E-4</v>
      </c>
      <c r="V19" s="121">
        <v>23401.492298883291</v>
      </c>
      <c r="W19" s="10">
        <f t="shared" si="10"/>
        <v>7.5015713863927727E-5</v>
      </c>
      <c r="X19" s="121">
        <v>19846.935989296158</v>
      </c>
      <c r="Y19" s="10">
        <v>1.0809926754256367E-2</v>
      </c>
      <c r="Z19" s="53">
        <f t="shared" si="11"/>
        <v>334289.2658466124</v>
      </c>
    </row>
    <row r="20" spans="1:40" ht="16" x14ac:dyDescent="0.2">
      <c r="A20" s="47"/>
      <c r="B20" s="48"/>
      <c r="C20" s="49"/>
      <c r="D20" s="48"/>
      <c r="E20" s="49"/>
      <c r="F20" s="48"/>
      <c r="G20" s="49"/>
      <c r="H20" s="48"/>
      <c r="I20" s="49"/>
      <c r="J20" s="48"/>
      <c r="K20" s="49"/>
      <c r="L20" s="48"/>
      <c r="M20" s="49"/>
      <c r="N20" s="48"/>
      <c r="O20" s="49"/>
      <c r="P20" s="48"/>
      <c r="Q20" s="49"/>
      <c r="R20" s="48"/>
      <c r="S20" s="49"/>
      <c r="T20" s="49"/>
      <c r="U20" s="49"/>
      <c r="V20" s="49"/>
      <c r="W20" s="49"/>
      <c r="X20" s="49"/>
      <c r="Y20" s="49"/>
      <c r="Z20" s="55"/>
    </row>
    <row r="21" spans="1:40" ht="16" x14ac:dyDescent="0.2">
      <c r="A21" s="7" t="s">
        <v>20</v>
      </c>
      <c r="B21" s="55">
        <f t="shared" ref="B21:T21" si="12">SUM(B4:B19)</f>
        <v>307591550.11809385</v>
      </c>
      <c r="C21" s="56">
        <f t="shared" si="12"/>
        <v>1.0000000000000002</v>
      </c>
      <c r="D21" s="55">
        <f t="shared" si="12"/>
        <v>271630705.4926191</v>
      </c>
      <c r="E21" s="56">
        <f t="shared" si="12"/>
        <v>0.99999999999999967</v>
      </c>
      <c r="F21" s="55">
        <f t="shared" si="12"/>
        <v>394804353.69572675</v>
      </c>
      <c r="G21" s="56">
        <f t="shared" si="12"/>
        <v>1</v>
      </c>
      <c r="H21" s="55">
        <f t="shared" si="12"/>
        <v>257885170.59285408</v>
      </c>
      <c r="I21" s="56">
        <f t="shared" si="12"/>
        <v>0.99999999999999989</v>
      </c>
      <c r="J21" s="55">
        <f t="shared" si="12"/>
        <v>261620242.05331516</v>
      </c>
      <c r="K21" s="56">
        <f t="shared" si="12"/>
        <v>0.99999999999999989</v>
      </c>
      <c r="L21" s="55">
        <f t="shared" si="12"/>
        <v>318895976.83234739</v>
      </c>
      <c r="M21" s="56">
        <f t="shared" si="12"/>
        <v>0.99999999999999967</v>
      </c>
      <c r="N21" s="55">
        <f t="shared" si="12"/>
        <v>297659610.41564536</v>
      </c>
      <c r="O21" s="56">
        <f t="shared" si="12"/>
        <v>1</v>
      </c>
      <c r="P21" s="55">
        <f t="shared" si="12"/>
        <v>308743990.82694656</v>
      </c>
      <c r="Q21" s="56">
        <f t="shared" si="12"/>
        <v>1.0000000000000002</v>
      </c>
      <c r="R21" s="55">
        <f t="shared" si="12"/>
        <v>289850704.22073156</v>
      </c>
      <c r="S21" s="56">
        <f t="shared" si="12"/>
        <v>1</v>
      </c>
      <c r="T21" s="55">
        <f t="shared" si="12"/>
        <v>303515453.75395185</v>
      </c>
      <c r="U21" s="56">
        <f>SUM(U4:U19)</f>
        <v>0.99999999999999978</v>
      </c>
      <c r="V21" s="55">
        <f>SUM(V4:V19)</f>
        <v>311954537.16979426</v>
      </c>
      <c r="W21" s="56">
        <f>SUM(W4:W19)</f>
        <v>1.0000000000000002</v>
      </c>
      <c r="X21" s="55">
        <f>SUM(X4:X19)</f>
        <v>310018240.63010812</v>
      </c>
      <c r="Y21" s="56">
        <v>1.0000000000000002</v>
      </c>
      <c r="Z21" s="59">
        <f>SUM(Z4:Z20)</f>
        <v>3634170535.802134</v>
      </c>
    </row>
    <row r="22" spans="1:40" ht="16" x14ac:dyDescent="0.2">
      <c r="A22" s="58" t="s">
        <v>21</v>
      </c>
      <c r="B22" s="9">
        <v>2099747</v>
      </c>
      <c r="C22" s="10"/>
      <c r="D22" s="9">
        <v>1958787</v>
      </c>
      <c r="E22" s="10"/>
      <c r="F22" s="9">
        <v>2743140</v>
      </c>
      <c r="G22" s="10"/>
      <c r="H22" s="9">
        <v>1877901</v>
      </c>
      <c r="I22" s="10"/>
      <c r="J22" s="9">
        <v>1952482</v>
      </c>
      <c r="K22" s="10"/>
      <c r="L22" s="9">
        <v>2361063</v>
      </c>
      <c r="M22" s="10"/>
      <c r="N22" s="9">
        <v>2185823</v>
      </c>
      <c r="O22" s="10"/>
      <c r="P22" s="9">
        <v>2311238</v>
      </c>
      <c r="Q22" s="10"/>
      <c r="R22" s="9">
        <v>2185494</v>
      </c>
      <c r="S22" s="10"/>
      <c r="T22" s="9">
        <v>2281756</v>
      </c>
      <c r="U22" s="10"/>
      <c r="V22" s="9">
        <v>2313081</v>
      </c>
      <c r="W22" s="10"/>
      <c r="X22" s="9">
        <v>2210048.0039736945</v>
      </c>
      <c r="Y22" s="10"/>
      <c r="Z22" s="15">
        <f>B22+D22+F22+H22+J22+L22+N22+P22+R22+T22+V22+X22</f>
        <v>26480560.003973693</v>
      </c>
    </row>
    <row r="23" spans="1:40" ht="16" x14ac:dyDescent="0.2">
      <c r="A23" s="19" t="s">
        <v>22</v>
      </c>
      <c r="B23" s="15">
        <f>B21/B22</f>
        <v>146.48981525778765</v>
      </c>
      <c r="C23" s="16"/>
      <c r="D23" s="15">
        <f>D21/D22</f>
        <v>138.6729161938583</v>
      </c>
      <c r="E23" s="16"/>
      <c r="F23" s="15">
        <f>F21/F22</f>
        <v>143.92424509712473</v>
      </c>
      <c r="G23" s="16"/>
      <c r="H23" s="15">
        <f>H21/H22</f>
        <v>137.32628641917444</v>
      </c>
      <c r="I23" s="16"/>
      <c r="J23" s="15">
        <f>J21/J22</f>
        <v>133.99367679359665</v>
      </c>
      <c r="K23" s="16"/>
      <c r="L23" s="15">
        <f>L21/L22</f>
        <v>135.06457762132877</v>
      </c>
      <c r="M23" s="16"/>
      <c r="N23" s="15">
        <f>N21/N22</f>
        <v>136.17736221809605</v>
      </c>
      <c r="O23" s="16"/>
      <c r="P23" s="15">
        <f>P21/P22</f>
        <v>133.58381561178319</v>
      </c>
      <c r="Q23" s="16"/>
      <c r="R23" s="15">
        <f>R21/R22</f>
        <v>132.6247998030338</v>
      </c>
      <c r="S23" s="16"/>
      <c r="T23" s="15">
        <f>T21/T22</f>
        <v>133.01836557193312</v>
      </c>
      <c r="U23" s="16"/>
      <c r="V23" s="15">
        <f>V21/V22</f>
        <v>134.86537530237561</v>
      </c>
      <c r="W23" s="16"/>
      <c r="X23" s="15">
        <f>X21/X22</f>
        <v>140.27669990547327</v>
      </c>
      <c r="Y23" s="16"/>
      <c r="Z23" s="53">
        <f>Z21/Z22</f>
        <v>137.23918736072</v>
      </c>
    </row>
    <row r="27" spans="1:40" ht="20" x14ac:dyDescent="0.2">
      <c r="A27" s="176" t="s">
        <v>29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7"/>
    </row>
    <row r="28" spans="1:40" ht="20" thickBot="1" x14ac:dyDescent="0.3">
      <c r="A28" s="116" t="s">
        <v>1</v>
      </c>
      <c r="B28" s="117">
        <v>45200</v>
      </c>
      <c r="C28" s="118" t="s">
        <v>2</v>
      </c>
      <c r="D28" s="117">
        <v>45232</v>
      </c>
      <c r="E28" s="118" t="s">
        <v>2</v>
      </c>
      <c r="F28" s="117">
        <v>45262</v>
      </c>
      <c r="G28" s="118" t="s">
        <v>2</v>
      </c>
      <c r="H28" s="117">
        <v>45293</v>
      </c>
      <c r="I28" s="118" t="s">
        <v>2</v>
      </c>
      <c r="J28" s="117">
        <v>45324</v>
      </c>
      <c r="K28" s="118" t="s">
        <v>2</v>
      </c>
      <c r="L28" s="117">
        <v>45353</v>
      </c>
      <c r="M28" s="118" t="s">
        <v>2</v>
      </c>
      <c r="N28" s="117">
        <v>45384</v>
      </c>
      <c r="O28" s="118" t="s">
        <v>2</v>
      </c>
      <c r="P28" s="117">
        <v>45414</v>
      </c>
      <c r="Q28" s="118" t="s">
        <v>2</v>
      </c>
      <c r="R28" s="117">
        <v>45445</v>
      </c>
      <c r="S28" s="118" t="s">
        <v>2</v>
      </c>
      <c r="T28" s="117">
        <v>45475</v>
      </c>
      <c r="U28" s="118" t="s">
        <v>2</v>
      </c>
      <c r="V28" s="117">
        <v>45506</v>
      </c>
      <c r="W28" s="118" t="s">
        <v>2</v>
      </c>
      <c r="X28" s="117">
        <v>45537</v>
      </c>
      <c r="Y28" s="118" t="s">
        <v>2</v>
      </c>
      <c r="Z28" s="117" t="s">
        <v>37</v>
      </c>
    </row>
    <row r="29" spans="1:40" ht="16" thickBot="1" x14ac:dyDescent="0.25">
      <c r="A29" s="44" t="s">
        <v>9</v>
      </c>
      <c r="B29" s="53">
        <v>8243206.5617518649</v>
      </c>
      <c r="C29" s="148">
        <f>B29/$B$45</f>
        <v>0.31887303779506992</v>
      </c>
      <c r="D29" s="53">
        <v>10431428.961635377</v>
      </c>
      <c r="E29" s="148">
        <f>D29/$D$45</f>
        <v>0.36302177099095484</v>
      </c>
      <c r="F29" s="48">
        <v>11932209.760733802</v>
      </c>
      <c r="G29" s="149">
        <f>F29/$F$45</f>
        <v>0.40340738210767529</v>
      </c>
      <c r="H29" s="48">
        <v>8201165.899625143</v>
      </c>
      <c r="I29" s="149">
        <f>H29/$H$45</f>
        <v>0.32618165206563171</v>
      </c>
      <c r="J29" s="121">
        <v>6855098.6451529097</v>
      </c>
      <c r="K29" s="149">
        <f>J29/$J$45</f>
        <v>0.33442625973071105</v>
      </c>
      <c r="L29" s="121">
        <v>6125565.9514747867</v>
      </c>
      <c r="M29" s="149">
        <f>L29/$L$45</f>
        <v>0.38129722877167782</v>
      </c>
      <c r="N29" s="53">
        <v>9018256.0346461684</v>
      </c>
      <c r="O29" s="150">
        <f>N29/$N$45</f>
        <v>0.4405574309752453</v>
      </c>
      <c r="P29" s="151">
        <v>9563269.7551792581</v>
      </c>
      <c r="Q29" s="150">
        <f>P29/$P$45</f>
        <v>0.44914882139056844</v>
      </c>
      <c r="R29" s="151">
        <v>9492774.2523919474</v>
      </c>
      <c r="S29" s="150">
        <f>R29/$R$45</f>
        <v>0.44020610125248538</v>
      </c>
      <c r="T29" s="151">
        <v>11916466.802275924</v>
      </c>
      <c r="U29" s="150">
        <f t="shared" ref="U29:U43" si="13">T29/$T$45</f>
        <v>0.46098835448923831</v>
      </c>
      <c r="V29" s="151">
        <v>10950626.295744719</v>
      </c>
      <c r="W29" s="150">
        <f t="shared" ref="W29:W44" si="14">V29/V$45</f>
        <v>0.44190123430737116</v>
      </c>
      <c r="X29" s="151">
        <v>10497629.1525646</v>
      </c>
      <c r="Y29" s="150">
        <v>0.47108181405144534</v>
      </c>
      <c r="Z29" s="53">
        <f>B29+D29+F29+H29+J29+L29+N29+P29+R29+T29+V29+X29</f>
        <v>113227698.0731765</v>
      </c>
    </row>
    <row r="30" spans="1:40" ht="17" thickBot="1" x14ac:dyDescent="0.25">
      <c r="A30" s="8" t="s">
        <v>4</v>
      </c>
      <c r="B30" s="9">
        <v>10890712.207814729</v>
      </c>
      <c r="C30" s="148">
        <f t="shared" ref="C30:C44" si="15">B30/$B$45</f>
        <v>0.42128684504537001</v>
      </c>
      <c r="D30" s="9">
        <v>11085474.79302326</v>
      </c>
      <c r="E30" s="148">
        <f t="shared" ref="E30:E44" si="16">D30/$D$45</f>
        <v>0.38578307022358249</v>
      </c>
      <c r="F30" s="55">
        <v>11103571.033398872</v>
      </c>
      <c r="G30" s="149">
        <f t="shared" ref="G30:G44" si="17">F30/$F$45</f>
        <v>0.37539253939117728</v>
      </c>
      <c r="H30" s="55">
        <v>10857776.036465993</v>
      </c>
      <c r="I30" s="149">
        <f t="shared" ref="I30:I44" si="18">H30/$H$45</f>
        <v>0.43184193182764213</v>
      </c>
      <c r="J30" s="121">
        <v>8871441.8442290518</v>
      </c>
      <c r="K30" s="149">
        <f t="shared" ref="K30:K44" si="19">J30/$J$45</f>
        <v>0.43279364279926635</v>
      </c>
      <c r="L30" s="121">
        <v>6599660.5485237716</v>
      </c>
      <c r="M30" s="149">
        <f t="shared" ref="M30:M44" si="20">L30/$L$45</f>
        <v>0.41080812743188749</v>
      </c>
      <c r="N30" s="53">
        <v>7947250.072434091</v>
      </c>
      <c r="O30" s="150">
        <f t="shared" ref="O30:O43" si="21">N30/$N$45</f>
        <v>0.3882369342562989</v>
      </c>
      <c r="P30" s="151">
        <v>7919540.0702880668</v>
      </c>
      <c r="Q30" s="150">
        <f t="shared" ref="Q30:Q43" si="22">P30/$P$45</f>
        <v>0.37194936246557753</v>
      </c>
      <c r="R30" s="151">
        <v>8052664.2127300715</v>
      </c>
      <c r="S30" s="150">
        <f t="shared" ref="S30:S44" si="23">R30/$R$45</f>
        <v>0.37342423021258597</v>
      </c>
      <c r="T30" s="151">
        <v>9627557.9711479973</v>
      </c>
      <c r="U30" s="150">
        <f t="shared" si="13"/>
        <v>0.37244194781137774</v>
      </c>
      <c r="V30" s="151">
        <v>9328930.2986564804</v>
      </c>
      <c r="W30" s="150">
        <f t="shared" si="14"/>
        <v>0.37645936427815746</v>
      </c>
      <c r="X30" s="151">
        <v>7708053.0490317307</v>
      </c>
      <c r="Y30" s="150">
        <v>0.345899398842408</v>
      </c>
      <c r="Z30" s="53">
        <f t="shared" ref="Z30:Z44" si="24">B30+D30+F30+H30+J30+L30+N30+P30+R30+T30+V30+X30</f>
        <v>109992632.13774411</v>
      </c>
    </row>
    <row r="31" spans="1:40" ht="17" thickBot="1" x14ac:dyDescent="0.25">
      <c r="A31" s="73" t="s">
        <v>19</v>
      </c>
      <c r="B31" s="44">
        <v>1178322.4162965028</v>
      </c>
      <c r="C31" s="148">
        <f t="shared" si="15"/>
        <v>4.5581200176383875E-2</v>
      </c>
      <c r="D31" s="44">
        <v>1232025.970454179</v>
      </c>
      <c r="E31" s="148">
        <f t="shared" si="16"/>
        <v>4.2875453722210688E-2</v>
      </c>
      <c r="F31" s="55">
        <v>1249554.3339491307</v>
      </c>
      <c r="G31" s="149">
        <f t="shared" si="17"/>
        <v>4.224527164436296E-2</v>
      </c>
      <c r="H31" s="55">
        <v>1317946.6961691687</v>
      </c>
      <c r="I31" s="149">
        <f t="shared" si="18"/>
        <v>5.2418160533802875E-2</v>
      </c>
      <c r="J31" s="121">
        <v>727347.67299178557</v>
      </c>
      <c r="K31" s="149">
        <f t="shared" si="19"/>
        <v>3.5483685121653466E-2</v>
      </c>
      <c r="L31" s="121">
        <v>492964.890989192</v>
      </c>
      <c r="M31" s="149">
        <f t="shared" si="20"/>
        <v>3.0685515151568418E-2</v>
      </c>
      <c r="N31" s="53">
        <v>452152.64377777011</v>
      </c>
      <c r="O31" s="150">
        <f t="shared" si="21"/>
        <v>2.2088439980648123E-2</v>
      </c>
      <c r="P31" s="151">
        <v>870774.88630671334</v>
      </c>
      <c r="Q31" s="150">
        <f t="shared" si="22"/>
        <v>4.0896840086451731E-2</v>
      </c>
      <c r="R31" s="151">
        <v>932410.55038176046</v>
      </c>
      <c r="S31" s="150">
        <f t="shared" si="23"/>
        <v>4.3238446658184757E-2</v>
      </c>
      <c r="T31" s="151">
        <v>1015193.822639959</v>
      </c>
      <c r="U31" s="150">
        <f t="shared" si="13"/>
        <v>3.927275907797205E-2</v>
      </c>
      <c r="V31" s="151">
        <v>950684.01278598548</v>
      </c>
      <c r="W31" s="150">
        <f t="shared" si="14"/>
        <v>3.8363873201449732E-2</v>
      </c>
      <c r="X31" s="151">
        <v>1232408.1691827921</v>
      </c>
      <c r="Y31" s="150">
        <v>5.5304399455625181E-2</v>
      </c>
      <c r="Z31" s="53">
        <f t="shared" si="24"/>
        <v>11651786.065924939</v>
      </c>
    </row>
    <row r="32" spans="1:40" ht="17" thickBot="1" x14ac:dyDescent="0.25">
      <c r="A32" s="19" t="s">
        <v>6</v>
      </c>
      <c r="B32" s="53">
        <v>1257719.7947817161</v>
      </c>
      <c r="C32" s="148">
        <f t="shared" si="15"/>
        <v>4.8652539355001322E-2</v>
      </c>
      <c r="D32" s="53">
        <v>1307343.8148386399</v>
      </c>
      <c r="E32" s="148">
        <f t="shared" si="16"/>
        <v>4.5496572780417036E-2</v>
      </c>
      <c r="F32" s="55">
        <v>1424965.7247020253</v>
      </c>
      <c r="G32" s="149">
        <f t="shared" si="17"/>
        <v>4.8175627492477051E-2</v>
      </c>
      <c r="H32" s="55">
        <v>1287975.3885380919</v>
      </c>
      <c r="I32" s="149">
        <f t="shared" si="18"/>
        <v>5.1226123845687747E-2</v>
      </c>
      <c r="J32" s="121">
        <v>1244680.7513605806</v>
      </c>
      <c r="K32" s="149">
        <f t="shared" si="19"/>
        <v>6.0721799901545415E-2</v>
      </c>
      <c r="L32" s="121">
        <v>893953.56968352513</v>
      </c>
      <c r="M32" s="149">
        <f t="shared" si="20"/>
        <v>5.5645800154810424E-2</v>
      </c>
      <c r="N32" s="53">
        <v>991401.94417958346</v>
      </c>
      <c r="O32" s="150">
        <f t="shared" si="21"/>
        <v>4.8431702528032902E-2</v>
      </c>
      <c r="P32" s="151">
        <v>1024361.4386758381</v>
      </c>
      <c r="Q32" s="150">
        <f t="shared" si="22"/>
        <v>4.8110190827778815E-2</v>
      </c>
      <c r="R32" s="151">
        <v>1105713.9837725363</v>
      </c>
      <c r="S32" s="150">
        <f t="shared" si="23"/>
        <v>5.1275004435527897E-2</v>
      </c>
      <c r="T32" s="151">
        <v>1193486.1270268932</v>
      </c>
      <c r="U32" s="150">
        <f t="shared" si="13"/>
        <v>4.6169994423076996E-2</v>
      </c>
      <c r="V32" s="151">
        <v>1385936.6610998588</v>
      </c>
      <c r="W32" s="150">
        <f t="shared" si="14"/>
        <v>5.5928045088147506E-2</v>
      </c>
      <c r="X32" s="151">
        <v>1119997.1676015449</v>
      </c>
      <c r="Y32" s="150">
        <v>5.0259948201477313E-2</v>
      </c>
      <c r="Z32" s="53">
        <f t="shared" si="24"/>
        <v>14237536.366260832</v>
      </c>
    </row>
    <row r="33" spans="1:26" ht="17" thickBot="1" x14ac:dyDescent="0.25">
      <c r="A33" s="75" t="s">
        <v>16</v>
      </c>
      <c r="B33" s="48">
        <v>2409587.9296609052</v>
      </c>
      <c r="C33" s="148">
        <f t="shared" si="15"/>
        <v>9.3210405102600508E-2</v>
      </c>
      <c r="D33" s="48">
        <v>3122473.5178884012</v>
      </c>
      <c r="E33" s="148">
        <f t="shared" si="16"/>
        <v>0.10866448599756336</v>
      </c>
      <c r="F33" s="55">
        <v>2233156.8008822454</v>
      </c>
      <c r="G33" s="149">
        <f t="shared" si="17"/>
        <v>7.5499170475901545E-2</v>
      </c>
      <c r="H33" s="55">
        <v>1896415.8035255091</v>
      </c>
      <c r="I33" s="149">
        <f t="shared" si="18"/>
        <v>7.542537821672364E-2</v>
      </c>
      <c r="J33" s="121">
        <v>1413695.1598794246</v>
      </c>
      <c r="K33" s="149">
        <f t="shared" si="19"/>
        <v>6.8967174535435119E-2</v>
      </c>
      <c r="L33" s="121">
        <v>918309.69947104296</v>
      </c>
      <c r="M33" s="149">
        <f t="shared" si="20"/>
        <v>5.716189268652954E-2</v>
      </c>
      <c r="N33" s="53">
        <v>930044.89323468774</v>
      </c>
      <c r="O33" s="150">
        <f t="shared" si="21"/>
        <v>4.5434304291317056E-2</v>
      </c>
      <c r="P33" s="151">
        <v>772211.39394478383</v>
      </c>
      <c r="Q33" s="150">
        <f t="shared" si="22"/>
        <v>3.6267704073371744E-2</v>
      </c>
      <c r="R33" s="151">
        <v>675202.73231481633</v>
      </c>
      <c r="S33" s="150">
        <f t="shared" si="23"/>
        <v>3.1311011348704149E-2</v>
      </c>
      <c r="T33" s="151">
        <v>643413.40118817287</v>
      </c>
      <c r="U33" s="150">
        <f t="shared" si="13"/>
        <v>2.4890438583138687E-2</v>
      </c>
      <c r="V33" s="151">
        <v>639196.81404500734</v>
      </c>
      <c r="W33" s="150">
        <f t="shared" si="14"/>
        <v>2.5794128432780981E-2</v>
      </c>
      <c r="X33" s="151">
        <v>464417.75551991834</v>
      </c>
      <c r="Y33" s="150">
        <v>2.0840778005057927E-2</v>
      </c>
      <c r="Z33" s="53">
        <f t="shared" si="24"/>
        <v>16118125.901554912</v>
      </c>
    </row>
    <row r="34" spans="1:26" ht="17" thickBot="1" x14ac:dyDescent="0.25">
      <c r="A34" s="79" t="s">
        <v>7</v>
      </c>
      <c r="B34" s="53">
        <v>414428.57354605763</v>
      </c>
      <c r="C34" s="148">
        <f t="shared" si="15"/>
        <v>1.6031394725552539E-2</v>
      </c>
      <c r="D34" s="53">
        <v>428911.94694701006</v>
      </c>
      <c r="E34" s="148">
        <f t="shared" si="16"/>
        <v>1.4926466465191905E-2</v>
      </c>
      <c r="F34" s="55">
        <v>442569.90668059723</v>
      </c>
      <c r="G34" s="149">
        <f t="shared" si="17"/>
        <v>1.4962523374436416E-2</v>
      </c>
      <c r="H34" s="55">
        <v>412060.60994939774</v>
      </c>
      <c r="I34" s="149">
        <f t="shared" si="18"/>
        <v>1.6388719866111946E-2</v>
      </c>
      <c r="J34" s="121">
        <v>322405.39260087576</v>
      </c>
      <c r="K34" s="149">
        <f t="shared" si="19"/>
        <v>1.5728559885970436E-2</v>
      </c>
      <c r="L34" s="121">
        <v>271062.36686378904</v>
      </c>
      <c r="M34" s="149">
        <f t="shared" si="20"/>
        <v>1.6872780430120238E-2</v>
      </c>
      <c r="N34" s="53">
        <v>283061.67807995476</v>
      </c>
      <c r="O34" s="150">
        <f t="shared" si="21"/>
        <v>1.3828053364570455E-2</v>
      </c>
      <c r="P34" s="151">
        <v>296713.56337771984</v>
      </c>
      <c r="Q34" s="150">
        <f t="shared" si="22"/>
        <v>1.3935458341486524E-2</v>
      </c>
      <c r="R34" s="151">
        <v>349310.18789200048</v>
      </c>
      <c r="S34" s="150">
        <f t="shared" si="23"/>
        <v>1.6198476004100147E-2</v>
      </c>
      <c r="T34" s="151">
        <v>341018.62325878209</v>
      </c>
      <c r="U34" s="150">
        <f t="shared" si="13"/>
        <v>1.3192300754467487E-2</v>
      </c>
      <c r="V34" s="151">
        <v>385043.26399466692</v>
      </c>
      <c r="W34" s="150">
        <f t="shared" si="14"/>
        <v>1.553802394727879E-2</v>
      </c>
      <c r="X34" s="151">
        <v>346695.8650288512</v>
      </c>
      <c r="Y34" s="150">
        <v>1.555800025399314E-2</v>
      </c>
      <c r="Z34" s="53">
        <f t="shared" si="24"/>
        <v>4293281.9782197028</v>
      </c>
    </row>
    <row r="35" spans="1:26" ht="17" thickBot="1" x14ac:dyDescent="0.25">
      <c r="A35" s="77" t="s">
        <v>15</v>
      </c>
      <c r="B35" s="53">
        <v>358752.65918227221</v>
      </c>
      <c r="C35" s="148">
        <f t="shared" si="15"/>
        <v>1.3877676046759007E-2</v>
      </c>
      <c r="D35" s="53">
        <v>296905.20073966583</v>
      </c>
      <c r="E35" s="148">
        <f t="shared" si="16"/>
        <v>1.0332529913719593E-2</v>
      </c>
      <c r="F35" s="55">
        <v>357952.61760046973</v>
      </c>
      <c r="G35" s="149">
        <f t="shared" si="17"/>
        <v>1.2101759127633284E-2</v>
      </c>
      <c r="H35" s="55">
        <v>329048.45105186023</v>
      </c>
      <c r="I35" s="149">
        <f t="shared" si="18"/>
        <v>1.3087110867814382E-2</v>
      </c>
      <c r="J35" s="121">
        <v>290084.38727375306</v>
      </c>
      <c r="K35" s="149">
        <f t="shared" si="19"/>
        <v>1.4151778357096474E-2</v>
      </c>
      <c r="L35" s="121">
        <v>224760.25162433795</v>
      </c>
      <c r="M35" s="149">
        <f t="shared" si="20"/>
        <v>1.3990619276860759E-2</v>
      </c>
      <c r="N35" s="53">
        <v>205493.57146359226</v>
      </c>
      <c r="O35" s="150">
        <f t="shared" si="21"/>
        <v>1.0038716973450865E-2</v>
      </c>
      <c r="P35" s="151">
        <v>245693.35418017057</v>
      </c>
      <c r="Q35" s="150">
        <f t="shared" si="22"/>
        <v>1.15392416274522E-2</v>
      </c>
      <c r="R35" s="151">
        <v>258869.92415834425</v>
      </c>
      <c r="S35" s="150">
        <f t="shared" si="23"/>
        <v>1.2004511749192513E-2</v>
      </c>
      <c r="T35" s="151">
        <v>273198.66885871615</v>
      </c>
      <c r="U35" s="150">
        <f t="shared" si="13"/>
        <v>1.0568686750486842E-2</v>
      </c>
      <c r="V35" s="151">
        <v>247777.61530533133</v>
      </c>
      <c r="W35" s="150">
        <f t="shared" si="14"/>
        <v>9.9988102123173203E-3</v>
      </c>
      <c r="X35" s="151">
        <v>197101.17507935103</v>
      </c>
      <c r="Y35" s="150">
        <v>8.844928484196669E-3</v>
      </c>
      <c r="Z35" s="53">
        <f t="shared" si="24"/>
        <v>3285637.8765178644</v>
      </c>
    </row>
    <row r="36" spans="1:26" ht="17" thickBot="1" x14ac:dyDescent="0.25">
      <c r="A36" s="34" t="s">
        <v>8</v>
      </c>
      <c r="B36" s="78">
        <v>288151.96796878811</v>
      </c>
      <c r="C36" s="148">
        <f t="shared" si="15"/>
        <v>1.1146620272646398E-2</v>
      </c>
      <c r="D36" s="78">
        <v>203019.3199120487</v>
      </c>
      <c r="E36" s="148">
        <f t="shared" si="16"/>
        <v>7.0652288704554271E-3</v>
      </c>
      <c r="F36" s="55">
        <v>217565.31111377361</v>
      </c>
      <c r="G36" s="149">
        <f t="shared" si="17"/>
        <v>7.3555070145240086E-3</v>
      </c>
      <c r="H36" s="55">
        <v>268657.75583813363</v>
      </c>
      <c r="I36" s="149">
        <f t="shared" si="18"/>
        <v>1.0685216189021731E-2</v>
      </c>
      <c r="J36" s="121">
        <v>225181.79156410776</v>
      </c>
      <c r="K36" s="149">
        <f t="shared" si="19"/>
        <v>1.0985502647068815E-2</v>
      </c>
      <c r="L36" s="121">
        <v>123721.85240244611</v>
      </c>
      <c r="M36" s="149">
        <f t="shared" si="20"/>
        <v>7.7012964733803061E-3</v>
      </c>
      <c r="N36" s="53">
        <v>133625.60748140392</v>
      </c>
      <c r="O36" s="150">
        <f t="shared" si="21"/>
        <v>6.5278424252260192E-3</v>
      </c>
      <c r="P36" s="151">
        <v>122429.84326428937</v>
      </c>
      <c r="Q36" s="150">
        <f t="shared" si="22"/>
        <v>5.7500437834462044E-3</v>
      </c>
      <c r="R36" s="151">
        <v>184113.69077235385</v>
      </c>
      <c r="S36" s="150">
        <f t="shared" si="23"/>
        <v>8.537859201874675E-3</v>
      </c>
      <c r="T36" s="151">
        <v>208952.53913728931</v>
      </c>
      <c r="U36" s="150">
        <f t="shared" si="13"/>
        <v>8.0833261050876366E-3</v>
      </c>
      <c r="V36" s="151">
        <v>219153.42316772521</v>
      </c>
      <c r="W36" s="150">
        <f t="shared" si="14"/>
        <v>8.8437104495234092E-3</v>
      </c>
      <c r="X36" s="151">
        <v>202866.26268705374</v>
      </c>
      <c r="Y36" s="150">
        <v>9.1036371782200805E-3</v>
      </c>
      <c r="Z36" s="53">
        <f t="shared" si="24"/>
        <v>2397439.3653094131</v>
      </c>
    </row>
    <row r="37" spans="1:26" ht="17" thickBot="1" x14ac:dyDescent="0.25">
      <c r="A37" s="14" t="s">
        <v>5</v>
      </c>
      <c r="B37" s="53">
        <v>386883.97196036292</v>
      </c>
      <c r="C37" s="148">
        <f t="shared" si="15"/>
        <v>1.4965883299059943E-2</v>
      </c>
      <c r="D37" s="53">
        <v>242751.57830971404</v>
      </c>
      <c r="E37" s="148">
        <f t="shared" si="16"/>
        <v>8.4479420981481996E-3</v>
      </c>
      <c r="F37" s="55">
        <v>188577.52644918373</v>
      </c>
      <c r="G37" s="149">
        <f t="shared" si="17"/>
        <v>6.375480132736768E-3</v>
      </c>
      <c r="H37" s="55">
        <v>198563.71236580625</v>
      </c>
      <c r="I37" s="149">
        <f t="shared" si="18"/>
        <v>7.8973941671785942E-3</v>
      </c>
      <c r="J37" s="121">
        <v>159055.52678562541</v>
      </c>
      <c r="K37" s="149">
        <f t="shared" si="19"/>
        <v>7.759530192906235E-3</v>
      </c>
      <c r="L37" s="121">
        <v>107755.37065813865</v>
      </c>
      <c r="M37" s="149">
        <f t="shared" si="20"/>
        <v>6.7074331649830989E-3</v>
      </c>
      <c r="N37" s="53">
        <v>135297.08993649625</v>
      </c>
      <c r="O37" s="150">
        <f t="shared" si="21"/>
        <v>6.6094972389180067E-3</v>
      </c>
      <c r="P37" s="151">
        <v>120725.34074935329</v>
      </c>
      <c r="Q37" s="150">
        <f t="shared" si="22"/>
        <v>5.6699900659165706E-3</v>
      </c>
      <c r="R37" s="151">
        <v>121743.73229621002</v>
      </c>
      <c r="S37" s="150">
        <f t="shared" si="23"/>
        <v>5.6455923548942438E-3</v>
      </c>
      <c r="T37" s="151">
        <v>162727.82644005815</v>
      </c>
      <c r="U37" s="150">
        <f t="shared" si="13"/>
        <v>6.2951237296180402E-3</v>
      </c>
      <c r="V37" s="151">
        <v>175666.0494452102</v>
      </c>
      <c r="W37" s="150">
        <f t="shared" si="14"/>
        <v>7.0888223174872663E-3</v>
      </c>
      <c r="X37" s="151">
        <v>135224.56384550678</v>
      </c>
      <c r="Y37" s="150">
        <v>6.0682113946742078E-3</v>
      </c>
      <c r="Z37" s="53">
        <f t="shared" si="24"/>
        <v>2134972.2892416655</v>
      </c>
    </row>
    <row r="38" spans="1:26" ht="17" thickBot="1" x14ac:dyDescent="0.25">
      <c r="A38" s="24" t="s">
        <v>18</v>
      </c>
      <c r="B38" s="35">
        <v>153450.67421311009</v>
      </c>
      <c r="C38" s="148">
        <f t="shared" si="15"/>
        <v>5.9359525048268387E-3</v>
      </c>
      <c r="D38" s="35">
        <v>142143.65749061247</v>
      </c>
      <c r="E38" s="148">
        <f t="shared" si="16"/>
        <v>4.9467088801690038E-3</v>
      </c>
      <c r="F38" s="55">
        <v>179224.50964732072</v>
      </c>
      <c r="G38" s="149">
        <f t="shared" si="17"/>
        <v>6.0592708053358209E-3</v>
      </c>
      <c r="H38" s="55">
        <v>136986.67401948443</v>
      </c>
      <c r="I38" s="149">
        <f t="shared" si="18"/>
        <v>5.4483155431222195E-3</v>
      </c>
      <c r="J38" s="121">
        <v>164101.75812221752</v>
      </c>
      <c r="K38" s="149">
        <f t="shared" si="19"/>
        <v>8.0057107891294086E-3</v>
      </c>
      <c r="L38" s="121">
        <v>131020.16819521213</v>
      </c>
      <c r="M38" s="149">
        <f t="shared" si="20"/>
        <v>8.1555936940007553E-3</v>
      </c>
      <c r="N38" s="53">
        <v>140088.99977744455</v>
      </c>
      <c r="O38" s="150">
        <f t="shared" si="21"/>
        <v>6.843590336395252E-3</v>
      </c>
      <c r="P38" s="151">
        <v>141940.87193918176</v>
      </c>
      <c r="Q38" s="150">
        <f t="shared" si="22"/>
        <v>6.6663993561518111E-3</v>
      </c>
      <c r="R38" s="151">
        <v>163372.51126818365</v>
      </c>
      <c r="S38" s="150">
        <f t="shared" si="23"/>
        <v>7.5760335519485661E-3</v>
      </c>
      <c r="T38" s="151">
        <v>192579.16342038184</v>
      </c>
      <c r="U38" s="150">
        <f t="shared" si="13"/>
        <v>7.4499222904829878E-3</v>
      </c>
      <c r="V38" s="151">
        <v>192947.7044862553</v>
      </c>
      <c r="W38" s="150">
        <f t="shared" si="14"/>
        <v>7.7862056896583721E-3</v>
      </c>
      <c r="X38" s="151">
        <v>134947.27299873688</v>
      </c>
      <c r="Y38" s="150">
        <v>6.0557679492811772E-3</v>
      </c>
      <c r="Z38" s="53">
        <f t="shared" si="24"/>
        <v>1872803.9655781412</v>
      </c>
    </row>
    <row r="39" spans="1:26" ht="17" thickBot="1" x14ac:dyDescent="0.25">
      <c r="A39" s="44" t="s">
        <v>10</v>
      </c>
      <c r="B39" s="53">
        <v>43284.937470440906</v>
      </c>
      <c r="C39" s="148">
        <f t="shared" si="15"/>
        <v>1.6743968986549116E-3</v>
      </c>
      <c r="D39" s="53">
        <v>55100.433517789737</v>
      </c>
      <c r="E39" s="148">
        <f t="shared" si="16"/>
        <v>1.9175375714643704E-3</v>
      </c>
      <c r="F39" s="55">
        <v>39331.726058756372</v>
      </c>
      <c r="G39" s="149">
        <f t="shared" si="17"/>
        <v>1.3297376564190887E-3</v>
      </c>
      <c r="H39" s="55">
        <v>55489.362732629277</v>
      </c>
      <c r="I39" s="149">
        <f t="shared" si="18"/>
        <v>2.2069559657396281E-3</v>
      </c>
      <c r="J39" s="121">
        <v>40603.603887549485</v>
      </c>
      <c r="K39" s="149">
        <f t="shared" si="19"/>
        <v>1.980848428680437E-3</v>
      </c>
      <c r="L39" s="121">
        <v>32513.36340544419</v>
      </c>
      <c r="M39" s="149">
        <f t="shared" si="20"/>
        <v>2.0238546875097473E-3</v>
      </c>
      <c r="N39" s="53">
        <v>43454.798461524762</v>
      </c>
      <c r="O39" s="150">
        <f t="shared" si="21"/>
        <v>2.1228421881357151E-3</v>
      </c>
      <c r="P39" s="151">
        <v>41485.677882685501</v>
      </c>
      <c r="Q39" s="150">
        <f t="shared" si="22"/>
        <v>1.9484176231153165E-3</v>
      </c>
      <c r="R39" s="151">
        <v>57556.613558133482</v>
      </c>
      <c r="S39" s="150">
        <f t="shared" si="23"/>
        <v>2.6690587790326559E-3</v>
      </c>
      <c r="T39" s="151">
        <v>62417.037137279243</v>
      </c>
      <c r="U39" s="150">
        <f t="shared" si="13"/>
        <v>2.4146022239169571E-3</v>
      </c>
      <c r="V39" s="151">
        <v>60058.394592007171</v>
      </c>
      <c r="W39" s="150">
        <f t="shared" si="14"/>
        <v>2.4235945948625961E-3</v>
      </c>
      <c r="X39" s="151">
        <v>78573.617714665117</v>
      </c>
      <c r="Y39" s="150">
        <v>3.5259963780075385E-3</v>
      </c>
      <c r="Z39" s="53">
        <f t="shared" si="24"/>
        <v>609869.56641890528</v>
      </c>
    </row>
    <row r="40" spans="1:26" ht="17" thickBot="1" x14ac:dyDescent="0.25">
      <c r="A40" s="44" t="s">
        <v>13</v>
      </c>
      <c r="B40" s="25">
        <v>89791.610443186612</v>
      </c>
      <c r="C40" s="148">
        <f t="shared" si="15"/>
        <v>3.4734206132092213E-3</v>
      </c>
      <c r="D40" s="25">
        <v>79783.482296178569</v>
      </c>
      <c r="E40" s="148">
        <f t="shared" si="16"/>
        <v>2.7765267007525659E-3</v>
      </c>
      <c r="F40" s="55">
        <v>85094.39543114783</v>
      </c>
      <c r="G40" s="149">
        <f t="shared" si="17"/>
        <v>2.8768943876497522E-3</v>
      </c>
      <c r="H40" s="55">
        <v>82881.907409135092</v>
      </c>
      <c r="I40" s="149">
        <f t="shared" si="18"/>
        <v>3.2964285585660564E-3</v>
      </c>
      <c r="J40" s="121">
        <v>75091.890342545114</v>
      </c>
      <c r="K40" s="149">
        <f t="shared" si="19"/>
        <v>3.6633608534754935E-3</v>
      </c>
      <c r="L40" s="121">
        <v>72567.002198270959</v>
      </c>
      <c r="M40" s="149">
        <f t="shared" si="20"/>
        <v>4.5170678199631924E-3</v>
      </c>
      <c r="N40" s="53">
        <v>67716.848073982954</v>
      </c>
      <c r="O40" s="150">
        <f t="shared" si="21"/>
        <v>3.3080853445059039E-3</v>
      </c>
      <c r="P40" s="151">
        <v>69638.049002454834</v>
      </c>
      <c r="Q40" s="150">
        <f t="shared" si="22"/>
        <v>3.2706227508067353E-3</v>
      </c>
      <c r="R40" s="151">
        <v>70068.265955994735</v>
      </c>
      <c r="S40" s="150">
        <f t="shared" si="23"/>
        <v>3.2492585789911351E-3</v>
      </c>
      <c r="T40" s="151">
        <v>80326.419373954312</v>
      </c>
      <c r="U40" s="150">
        <f t="shared" si="13"/>
        <v>3.1074264296309206E-3</v>
      </c>
      <c r="V40" s="151">
        <v>86066.898688877016</v>
      </c>
      <c r="W40" s="150">
        <f t="shared" si="14"/>
        <v>3.4731409634900434E-3</v>
      </c>
      <c r="X40" s="151">
        <v>66222.204479736509</v>
      </c>
      <c r="Y40" s="150">
        <v>2.9717258786169497E-3</v>
      </c>
      <c r="Z40" s="53">
        <f t="shared" si="24"/>
        <v>925248.97369546455</v>
      </c>
    </row>
    <row r="41" spans="1:26" ht="17" thickBot="1" x14ac:dyDescent="0.25">
      <c r="A41" s="44" t="s">
        <v>14</v>
      </c>
      <c r="B41" s="25">
        <v>77034.89790196158</v>
      </c>
      <c r="C41" s="148">
        <f t="shared" si="15"/>
        <v>2.9799510331585182E-3</v>
      </c>
      <c r="D41" s="25">
        <v>61160.533727036775</v>
      </c>
      <c r="E41" s="148">
        <f t="shared" si="16"/>
        <v>2.1284337313705985E-3</v>
      </c>
      <c r="F41" s="55">
        <v>79224.04964776081</v>
      </c>
      <c r="G41" s="149">
        <f t="shared" si="17"/>
        <v>2.6784281461044519E-3</v>
      </c>
      <c r="H41" s="55">
        <v>56483.237331240787</v>
      </c>
      <c r="I41" s="149">
        <f t="shared" si="18"/>
        <v>2.2464849378990605E-3</v>
      </c>
      <c r="J41" s="121">
        <v>64848.131730773988</v>
      </c>
      <c r="K41" s="149">
        <f t="shared" si="19"/>
        <v>3.1636186826547756E-3</v>
      </c>
      <c r="L41" s="121">
        <v>45239.400603512557</v>
      </c>
      <c r="M41" s="149">
        <f t="shared" si="20"/>
        <v>2.8160105071202593E-3</v>
      </c>
      <c r="N41" s="53">
        <v>65189.656648432661</v>
      </c>
      <c r="O41" s="150">
        <f t="shared" si="21"/>
        <v>3.1846276651335543E-3</v>
      </c>
      <c r="P41" s="151">
        <v>60466.646876437124</v>
      </c>
      <c r="Q41" s="150">
        <f t="shared" si="22"/>
        <v>2.8398783965372268E-3</v>
      </c>
      <c r="R41" s="151">
        <v>55168.332608708617</v>
      </c>
      <c r="S41" s="150">
        <f t="shared" si="23"/>
        <v>2.558307610039356E-3</v>
      </c>
      <c r="T41" s="151">
        <v>80587.105291969929</v>
      </c>
      <c r="U41" s="150">
        <f t="shared" si="13"/>
        <v>3.1175110607869934E-3</v>
      </c>
      <c r="V41" s="151">
        <v>87752.890831931159</v>
      </c>
      <c r="W41" s="150">
        <f t="shared" si="14"/>
        <v>3.5411774382017838E-3</v>
      </c>
      <c r="X41" s="151">
        <v>57212.702323680314</v>
      </c>
      <c r="Y41" s="150">
        <v>2.5674238635911592E-3</v>
      </c>
      <c r="Z41" s="53">
        <f t="shared" si="24"/>
        <v>790367.58552344632</v>
      </c>
    </row>
    <row r="42" spans="1:26" ht="17" thickBot="1" x14ac:dyDescent="0.25">
      <c r="A42" s="44" t="s">
        <v>11</v>
      </c>
      <c r="B42" s="25">
        <v>52730.469467371673</v>
      </c>
      <c r="C42" s="148">
        <f t="shared" si="15"/>
        <v>2.0397796485458405E-3</v>
      </c>
      <c r="D42" s="25">
        <v>40320.240897379212</v>
      </c>
      <c r="E42" s="148">
        <f t="shared" si="16"/>
        <v>1.4031754720451844E-3</v>
      </c>
      <c r="F42" s="55">
        <v>42273.725432844476</v>
      </c>
      <c r="G42" s="149">
        <f t="shared" si="17"/>
        <v>1.4292015687590201E-3</v>
      </c>
      <c r="H42" s="55">
        <v>38833.150257464455</v>
      </c>
      <c r="I42" s="149">
        <f t="shared" si="18"/>
        <v>1.5444951682384127E-3</v>
      </c>
      <c r="J42" s="121">
        <v>41304.869220689732</v>
      </c>
      <c r="K42" s="149">
        <f t="shared" si="19"/>
        <v>2.015059685816281E-3</v>
      </c>
      <c r="L42" s="121">
        <v>17162.570523835773</v>
      </c>
      <c r="M42" s="149">
        <f t="shared" si="20"/>
        <v>1.0683160758005593E-3</v>
      </c>
      <c r="N42" s="53">
        <v>43267.14769967398</v>
      </c>
      <c r="O42" s="150">
        <f t="shared" si="21"/>
        <v>2.1136751233236358E-3</v>
      </c>
      <c r="P42" s="151">
        <v>38425.311508998508</v>
      </c>
      <c r="Q42" s="150">
        <f t="shared" si="22"/>
        <v>1.8046843619030195E-3</v>
      </c>
      <c r="R42" s="151">
        <v>38341.831357733761</v>
      </c>
      <c r="S42" s="150">
        <f t="shared" si="23"/>
        <v>1.7780163783643486E-3</v>
      </c>
      <c r="T42" s="151">
        <v>48412.842280901648</v>
      </c>
      <c r="U42" s="150">
        <f t="shared" si="13"/>
        <v>1.8728501383444805E-3</v>
      </c>
      <c r="V42" s="151">
        <v>62336.351094964477</v>
      </c>
      <c r="W42" s="150">
        <f t="shared" si="14"/>
        <v>2.5155191810158559E-3</v>
      </c>
      <c r="X42" s="151">
        <v>40542.935289044661</v>
      </c>
      <c r="Y42" s="150">
        <v>1.8193669470851442E-3</v>
      </c>
      <c r="Z42" s="53">
        <f t="shared" si="24"/>
        <v>503951.4450309024</v>
      </c>
    </row>
    <row r="43" spans="1:26" ht="17" thickBot="1" x14ac:dyDescent="0.25">
      <c r="A43" s="44" t="s">
        <v>12</v>
      </c>
      <c r="B43" s="25">
        <v>7002.9875407320196</v>
      </c>
      <c r="C43" s="148">
        <f t="shared" si="15"/>
        <v>2.7089748316093019E-4</v>
      </c>
      <c r="D43" s="25">
        <v>5902.3643224573516</v>
      </c>
      <c r="E43" s="148">
        <f t="shared" si="16"/>
        <v>2.0540682942410391E-4</v>
      </c>
      <c r="F43" s="55">
        <v>3289.3333871615737</v>
      </c>
      <c r="G43" s="149">
        <f t="shared" si="17"/>
        <v>1.112066748072839E-4</v>
      </c>
      <c r="H43" s="55">
        <v>2655.9053062381563</v>
      </c>
      <c r="I43" s="149">
        <f t="shared" si="18"/>
        <v>1.0563224681971577E-4</v>
      </c>
      <c r="J43" s="121">
        <v>3056.1084169227897</v>
      </c>
      <c r="K43" s="149">
        <f t="shared" si="19"/>
        <v>1.4909237052711081E-4</v>
      </c>
      <c r="L43" s="121">
        <v>8310.866276839055</v>
      </c>
      <c r="M43" s="149">
        <f t="shared" si="20"/>
        <v>5.1732530596422348E-4</v>
      </c>
      <c r="N43" s="53">
        <v>13802.116628739588</v>
      </c>
      <c r="O43" s="150">
        <f t="shared" si="21"/>
        <v>6.7425730879870725E-4</v>
      </c>
      <c r="P43" s="151">
        <v>4308.3234032257833</v>
      </c>
      <c r="Q43" s="150">
        <f t="shared" si="22"/>
        <v>2.0234484943606939E-4</v>
      </c>
      <c r="R43" s="151">
        <v>6535.8600058764241</v>
      </c>
      <c r="S43" s="150">
        <f t="shared" si="23"/>
        <v>3.0308583929444457E-4</v>
      </c>
      <c r="T43" s="151">
        <v>3483.4220044782514</v>
      </c>
      <c r="U43" s="150">
        <f t="shared" si="13"/>
        <v>1.3475613237384578E-4</v>
      </c>
      <c r="V43" s="151">
        <v>8423.534935874628</v>
      </c>
      <c r="W43" s="150">
        <f t="shared" si="14"/>
        <v>3.3992306785601194E-4</v>
      </c>
      <c r="X43" s="151">
        <v>2197.2806369193681</v>
      </c>
      <c r="Y43" s="150">
        <v>9.8603116320527555E-5</v>
      </c>
      <c r="Z43" s="53">
        <f t="shared" si="24"/>
        <v>68968.102865464985</v>
      </c>
    </row>
    <row r="44" spans="1:26" ht="16" x14ac:dyDescent="0.2">
      <c r="A44" s="24" t="s">
        <v>31</v>
      </c>
      <c r="B44" s="25">
        <v>0</v>
      </c>
      <c r="C44" s="148">
        <f t="shared" si="15"/>
        <v>0</v>
      </c>
      <c r="D44" s="25">
        <v>249.7</v>
      </c>
      <c r="E44" s="148">
        <f t="shared" si="16"/>
        <v>8.6897525305325387E-6</v>
      </c>
      <c r="F44" s="55">
        <v>0</v>
      </c>
      <c r="G44" s="149">
        <f t="shared" si="17"/>
        <v>0</v>
      </c>
      <c r="H44" s="55">
        <v>0</v>
      </c>
      <c r="I44" s="149">
        <f t="shared" si="18"/>
        <v>0</v>
      </c>
      <c r="J44" s="121">
        <v>89.7</v>
      </c>
      <c r="K44" s="149">
        <f t="shared" si="19"/>
        <v>4.3760180634389173E-6</v>
      </c>
      <c r="L44" s="121">
        <v>500.24</v>
      </c>
      <c r="M44" s="149">
        <f t="shared" si="20"/>
        <v>3.1138367822947311E-5</v>
      </c>
      <c r="N44" s="53"/>
      <c r="O44" s="150"/>
      <c r="P44" s="151"/>
      <c r="Q44" s="150"/>
      <c r="R44" s="151">
        <v>539.24</v>
      </c>
      <c r="S44" s="150">
        <f t="shared" si="23"/>
        <v>2.5006044779752041E-5</v>
      </c>
      <c r="T44" s="151"/>
      <c r="U44" s="150"/>
      <c r="V44" s="151">
        <v>109.7</v>
      </c>
      <c r="W44" s="150">
        <f t="shared" si="14"/>
        <v>4.4268304016872556E-6</v>
      </c>
      <c r="X44" s="151">
        <v>0</v>
      </c>
      <c r="Y44" s="150">
        <v>0</v>
      </c>
      <c r="Z44" s="53">
        <f t="shared" si="24"/>
        <v>1488.5800000000002</v>
      </c>
    </row>
    <row r="45" spans="1:26" ht="17" thickBot="1" x14ac:dyDescent="0.25">
      <c r="A45" s="7" t="s">
        <v>20</v>
      </c>
      <c r="B45" s="55">
        <f t="shared" ref="B45:G45" si="25">SUM(B29:B44)</f>
        <v>25851061.660000008</v>
      </c>
      <c r="C45" s="56">
        <f t="shared" si="25"/>
        <v>0.99999999999999956</v>
      </c>
      <c r="D45" s="55">
        <f t="shared" si="25"/>
        <v>28734995.515999753</v>
      </c>
      <c r="E45" s="56">
        <f t="shared" si="25"/>
        <v>1</v>
      </c>
      <c r="F45" s="55">
        <f t="shared" si="25"/>
        <v>29578560.755115092</v>
      </c>
      <c r="G45" s="56">
        <f t="shared" si="25"/>
        <v>1.0000000000000002</v>
      </c>
      <c r="H45" s="152">
        <f t="shared" ref="H45:M45" si="26">SUM(H29:H44)</f>
        <v>25142940.590585299</v>
      </c>
      <c r="I45" s="56">
        <f t="shared" si="26"/>
        <v>0.99999999999999967</v>
      </c>
      <c r="J45" s="55">
        <f t="shared" si="26"/>
        <v>20498087.233558808</v>
      </c>
      <c r="K45" s="56">
        <f t="shared" si="26"/>
        <v>1.0000000000000002</v>
      </c>
      <c r="L45" s="55">
        <f t="shared" si="26"/>
        <v>16065068.112894148</v>
      </c>
      <c r="M45" s="56">
        <f t="shared" si="26"/>
        <v>0.99999999999999989</v>
      </c>
      <c r="N45" s="53">
        <f>SUM(N29:N43)</f>
        <v>20470103.102523539</v>
      </c>
      <c r="O45" s="56">
        <f>SUM(O29:O43)</f>
        <v>1.0000000000000002</v>
      </c>
      <c r="P45" s="151">
        <f>SUM(P29:P43)</f>
        <v>21291984.526579179</v>
      </c>
      <c r="Q45" s="56">
        <f t="shared" ref="Q45:Y45" si="27">SUM(Q29:Q44)</f>
        <v>1</v>
      </c>
      <c r="R45" s="151">
        <f t="shared" si="27"/>
        <v>21564385.92146467</v>
      </c>
      <c r="S45" s="56">
        <f t="shared" si="27"/>
        <v>1.0000000000000002</v>
      </c>
      <c r="T45" s="151">
        <f t="shared" si="27"/>
        <v>25849821.771482758</v>
      </c>
      <c r="U45" s="56">
        <f t="shared" si="27"/>
        <v>0.99999999999999989</v>
      </c>
      <c r="V45" s="151">
        <f t="shared" si="27"/>
        <v>24780709.908874895</v>
      </c>
      <c r="W45" s="56">
        <f t="shared" si="27"/>
        <v>1</v>
      </c>
      <c r="X45" s="151">
        <f t="shared" si="27"/>
        <v>22284089.173984125</v>
      </c>
      <c r="Y45" s="56">
        <f t="shared" si="27"/>
        <v>1.0000000000000004</v>
      </c>
      <c r="Z45" s="153">
        <f>B45+D45+F45+H45+J45+L45+N45+P45+R45+T45+V45+X45</f>
        <v>282111808.27306229</v>
      </c>
    </row>
    <row r="46" spans="1:26" ht="16" x14ac:dyDescent="0.2">
      <c r="A46" s="58" t="s">
        <v>24</v>
      </c>
      <c r="B46" s="59">
        <v>60110</v>
      </c>
      <c r="C46" s="83"/>
      <c r="D46" s="59">
        <v>64442</v>
      </c>
      <c r="E46" s="83"/>
      <c r="F46" s="59">
        <v>63314</v>
      </c>
      <c r="G46" s="83"/>
      <c r="H46" s="59">
        <v>55797</v>
      </c>
      <c r="I46" s="83"/>
      <c r="J46" s="59">
        <v>45595</v>
      </c>
      <c r="K46" s="83"/>
      <c r="L46" s="59">
        <v>32145</v>
      </c>
      <c r="M46" s="83"/>
      <c r="N46" s="53">
        <v>40095</v>
      </c>
      <c r="O46" s="83"/>
      <c r="P46" s="59">
        <v>40304.999095370658</v>
      </c>
      <c r="Q46" s="83"/>
      <c r="R46" s="59">
        <v>40802</v>
      </c>
      <c r="S46" s="83"/>
      <c r="T46" s="59">
        <v>47476</v>
      </c>
      <c r="U46" s="83"/>
      <c r="V46" s="59">
        <v>46666</v>
      </c>
      <c r="W46" s="83"/>
      <c r="X46" s="59">
        <v>42193</v>
      </c>
      <c r="Y46" s="83"/>
      <c r="Z46" s="59">
        <f>B46+D46+F46+H46+J46+L46+N46+P46+R46+T46+V46+X46</f>
        <v>578939.99909537064</v>
      </c>
    </row>
    <row r="47" spans="1:26" ht="16" x14ac:dyDescent="0.2">
      <c r="A47" s="19" t="s">
        <v>22</v>
      </c>
      <c r="B47" s="15">
        <f>B45/B46</f>
        <v>430.06257960405935</v>
      </c>
      <c r="C47" s="85"/>
      <c r="D47" s="15">
        <f>D45/D46</f>
        <v>445.90477508456831</v>
      </c>
      <c r="E47" s="85"/>
      <c r="F47" s="15">
        <f>F45/F46</f>
        <v>467.17251721759948</v>
      </c>
      <c r="G47" s="85"/>
      <c r="H47" s="15">
        <f>H45/H46</f>
        <v>450.61455975384519</v>
      </c>
      <c r="I47" s="85"/>
      <c r="J47" s="15">
        <f>J45/J46</f>
        <v>449.56875169555451</v>
      </c>
      <c r="K47" s="85"/>
      <c r="L47" s="15">
        <f>L45/L46</f>
        <v>499.76880114774139</v>
      </c>
      <c r="M47" s="85"/>
      <c r="N47" s="15">
        <f>N45/N46</f>
        <v>510.54004495631722</v>
      </c>
      <c r="O47" s="85"/>
      <c r="P47" s="15">
        <f>P45/P46</f>
        <v>528.27155450860016</v>
      </c>
      <c r="Q47" s="85"/>
      <c r="R47" s="15">
        <f>R45/R46</f>
        <v>528.51296312594161</v>
      </c>
      <c r="S47" s="85"/>
      <c r="T47" s="15">
        <f>T45/T46</f>
        <v>544.48188077097393</v>
      </c>
      <c r="U47" s="85"/>
      <c r="V47" s="15">
        <f>V45/V46</f>
        <v>531.02279837301023</v>
      </c>
      <c r="W47" s="85"/>
      <c r="X47" s="85">
        <f>X45/X46</f>
        <v>528.14659242016739</v>
      </c>
      <c r="Y47" s="85"/>
      <c r="Z47" s="15">
        <f>Z45/Z46</f>
        <v>487.29023510878386</v>
      </c>
    </row>
    <row r="48" spans="1:26" x14ac:dyDescent="0.2">
      <c r="A48" s="44"/>
    </row>
    <row r="51" spans="1:1" x14ac:dyDescent="0.2">
      <c r="A51" s="44"/>
    </row>
  </sheetData>
  <mergeCells count="2">
    <mergeCell ref="A2:Z2"/>
    <mergeCell ref="A27:Z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45D7-D827-4447-9500-01129A209A50}">
  <dimension ref="A2:AN51"/>
  <sheetViews>
    <sheetView tabSelected="1" topLeftCell="E18" workbookViewId="0">
      <selection activeCell="AC28" sqref="AC28"/>
    </sheetView>
  </sheetViews>
  <sheetFormatPr baseColWidth="10" defaultColWidth="8.83203125" defaultRowHeight="15" x14ac:dyDescent="0.2"/>
  <cols>
    <col min="1" max="1" width="52.33203125" customWidth="1"/>
    <col min="2" max="2" width="30.83203125" hidden="1" customWidth="1"/>
    <col min="3" max="3" width="10.5" hidden="1" customWidth="1"/>
    <col min="4" max="4" width="18.6640625" customWidth="1"/>
    <col min="5" max="5" width="10.5" customWidth="1"/>
    <col min="6" max="6" width="16.5" customWidth="1"/>
    <col min="7" max="7" width="10.5" customWidth="1"/>
    <col min="8" max="8" width="18.83203125" customWidth="1"/>
    <col min="9" max="9" width="10.5" customWidth="1"/>
    <col min="10" max="10" width="16.1640625" hidden="1" customWidth="1"/>
    <col min="11" max="11" width="10.5" hidden="1" customWidth="1"/>
    <col min="12" max="12" width="15.6640625" hidden="1" customWidth="1"/>
    <col min="13" max="13" width="10.5" hidden="1" customWidth="1"/>
    <col min="14" max="14" width="20.6640625" hidden="1" customWidth="1"/>
    <col min="15" max="15" width="10.5" hidden="1" customWidth="1"/>
    <col min="16" max="16" width="19.5" hidden="1" customWidth="1"/>
    <col min="17" max="17" width="10.5" hidden="1" customWidth="1"/>
    <col min="18" max="18" width="20.5" hidden="1" customWidth="1"/>
    <col min="19" max="25" width="16.5" hidden="1" customWidth="1"/>
    <col min="26" max="26" width="39.5" customWidth="1"/>
    <col min="257" max="257" width="52.33203125" customWidth="1"/>
    <col min="258" max="259" width="0" hidden="1" customWidth="1"/>
    <col min="260" max="260" width="18.6640625" customWidth="1"/>
    <col min="261" max="261" width="10.5" customWidth="1"/>
    <col min="262" max="262" width="16.5" customWidth="1"/>
    <col min="263" max="263" width="10.5" customWidth="1"/>
    <col min="264" max="264" width="18.83203125" customWidth="1"/>
    <col min="265" max="265" width="10.5" customWidth="1"/>
    <col min="266" max="281" width="0" hidden="1" customWidth="1"/>
    <col min="282" max="282" width="39.5" customWidth="1"/>
    <col min="513" max="513" width="52.33203125" customWidth="1"/>
    <col min="514" max="515" width="0" hidden="1" customWidth="1"/>
    <col min="516" max="516" width="18.6640625" customWidth="1"/>
    <col min="517" max="517" width="10.5" customWidth="1"/>
    <col min="518" max="518" width="16.5" customWidth="1"/>
    <col min="519" max="519" width="10.5" customWidth="1"/>
    <col min="520" max="520" width="18.83203125" customWidth="1"/>
    <col min="521" max="521" width="10.5" customWidth="1"/>
    <col min="522" max="537" width="0" hidden="1" customWidth="1"/>
    <col min="538" max="538" width="39.5" customWidth="1"/>
    <col min="769" max="769" width="52.33203125" customWidth="1"/>
    <col min="770" max="771" width="0" hidden="1" customWidth="1"/>
    <col min="772" max="772" width="18.6640625" customWidth="1"/>
    <col min="773" max="773" width="10.5" customWidth="1"/>
    <col min="774" max="774" width="16.5" customWidth="1"/>
    <col min="775" max="775" width="10.5" customWidth="1"/>
    <col min="776" max="776" width="18.83203125" customWidth="1"/>
    <col min="777" max="777" width="10.5" customWidth="1"/>
    <col min="778" max="793" width="0" hidden="1" customWidth="1"/>
    <col min="794" max="794" width="39.5" customWidth="1"/>
    <col min="1025" max="1025" width="52.33203125" customWidth="1"/>
    <col min="1026" max="1027" width="0" hidden="1" customWidth="1"/>
    <col min="1028" max="1028" width="18.6640625" customWidth="1"/>
    <col min="1029" max="1029" width="10.5" customWidth="1"/>
    <col min="1030" max="1030" width="16.5" customWidth="1"/>
    <col min="1031" max="1031" width="10.5" customWidth="1"/>
    <col min="1032" max="1032" width="18.83203125" customWidth="1"/>
    <col min="1033" max="1033" width="10.5" customWidth="1"/>
    <col min="1034" max="1049" width="0" hidden="1" customWidth="1"/>
    <col min="1050" max="1050" width="39.5" customWidth="1"/>
    <col min="1281" max="1281" width="52.33203125" customWidth="1"/>
    <col min="1282" max="1283" width="0" hidden="1" customWidth="1"/>
    <col min="1284" max="1284" width="18.6640625" customWidth="1"/>
    <col min="1285" max="1285" width="10.5" customWidth="1"/>
    <col min="1286" max="1286" width="16.5" customWidth="1"/>
    <col min="1287" max="1287" width="10.5" customWidth="1"/>
    <col min="1288" max="1288" width="18.83203125" customWidth="1"/>
    <col min="1289" max="1289" width="10.5" customWidth="1"/>
    <col min="1290" max="1305" width="0" hidden="1" customWidth="1"/>
    <col min="1306" max="1306" width="39.5" customWidth="1"/>
    <col min="1537" max="1537" width="52.33203125" customWidth="1"/>
    <col min="1538" max="1539" width="0" hidden="1" customWidth="1"/>
    <col min="1540" max="1540" width="18.6640625" customWidth="1"/>
    <col min="1541" max="1541" width="10.5" customWidth="1"/>
    <col min="1542" max="1542" width="16.5" customWidth="1"/>
    <col min="1543" max="1543" width="10.5" customWidth="1"/>
    <col min="1544" max="1544" width="18.83203125" customWidth="1"/>
    <col min="1545" max="1545" width="10.5" customWidth="1"/>
    <col min="1546" max="1561" width="0" hidden="1" customWidth="1"/>
    <col min="1562" max="1562" width="39.5" customWidth="1"/>
    <col min="1793" max="1793" width="52.33203125" customWidth="1"/>
    <col min="1794" max="1795" width="0" hidden="1" customWidth="1"/>
    <col min="1796" max="1796" width="18.6640625" customWidth="1"/>
    <col min="1797" max="1797" width="10.5" customWidth="1"/>
    <col min="1798" max="1798" width="16.5" customWidth="1"/>
    <col min="1799" max="1799" width="10.5" customWidth="1"/>
    <col min="1800" max="1800" width="18.83203125" customWidth="1"/>
    <col min="1801" max="1801" width="10.5" customWidth="1"/>
    <col min="1802" max="1817" width="0" hidden="1" customWidth="1"/>
    <col min="1818" max="1818" width="39.5" customWidth="1"/>
    <col min="2049" max="2049" width="52.33203125" customWidth="1"/>
    <col min="2050" max="2051" width="0" hidden="1" customWidth="1"/>
    <col min="2052" max="2052" width="18.6640625" customWidth="1"/>
    <col min="2053" max="2053" width="10.5" customWidth="1"/>
    <col min="2054" max="2054" width="16.5" customWidth="1"/>
    <col min="2055" max="2055" width="10.5" customWidth="1"/>
    <col min="2056" max="2056" width="18.83203125" customWidth="1"/>
    <col min="2057" max="2057" width="10.5" customWidth="1"/>
    <col min="2058" max="2073" width="0" hidden="1" customWidth="1"/>
    <col min="2074" max="2074" width="39.5" customWidth="1"/>
    <col min="2305" max="2305" width="52.33203125" customWidth="1"/>
    <col min="2306" max="2307" width="0" hidden="1" customWidth="1"/>
    <col min="2308" max="2308" width="18.6640625" customWidth="1"/>
    <col min="2309" max="2309" width="10.5" customWidth="1"/>
    <col min="2310" max="2310" width="16.5" customWidth="1"/>
    <col min="2311" max="2311" width="10.5" customWidth="1"/>
    <col min="2312" max="2312" width="18.83203125" customWidth="1"/>
    <col min="2313" max="2313" width="10.5" customWidth="1"/>
    <col min="2314" max="2329" width="0" hidden="1" customWidth="1"/>
    <col min="2330" max="2330" width="39.5" customWidth="1"/>
    <col min="2561" max="2561" width="52.33203125" customWidth="1"/>
    <col min="2562" max="2563" width="0" hidden="1" customWidth="1"/>
    <col min="2564" max="2564" width="18.6640625" customWidth="1"/>
    <col min="2565" max="2565" width="10.5" customWidth="1"/>
    <col min="2566" max="2566" width="16.5" customWidth="1"/>
    <col min="2567" max="2567" width="10.5" customWidth="1"/>
    <col min="2568" max="2568" width="18.83203125" customWidth="1"/>
    <col min="2569" max="2569" width="10.5" customWidth="1"/>
    <col min="2570" max="2585" width="0" hidden="1" customWidth="1"/>
    <col min="2586" max="2586" width="39.5" customWidth="1"/>
    <col min="2817" max="2817" width="52.33203125" customWidth="1"/>
    <col min="2818" max="2819" width="0" hidden="1" customWidth="1"/>
    <col min="2820" max="2820" width="18.6640625" customWidth="1"/>
    <col min="2821" max="2821" width="10.5" customWidth="1"/>
    <col min="2822" max="2822" width="16.5" customWidth="1"/>
    <col min="2823" max="2823" width="10.5" customWidth="1"/>
    <col min="2824" max="2824" width="18.83203125" customWidth="1"/>
    <col min="2825" max="2825" width="10.5" customWidth="1"/>
    <col min="2826" max="2841" width="0" hidden="1" customWidth="1"/>
    <col min="2842" max="2842" width="39.5" customWidth="1"/>
    <col min="3073" max="3073" width="52.33203125" customWidth="1"/>
    <col min="3074" max="3075" width="0" hidden="1" customWidth="1"/>
    <col min="3076" max="3076" width="18.6640625" customWidth="1"/>
    <col min="3077" max="3077" width="10.5" customWidth="1"/>
    <col min="3078" max="3078" width="16.5" customWidth="1"/>
    <col min="3079" max="3079" width="10.5" customWidth="1"/>
    <col min="3080" max="3080" width="18.83203125" customWidth="1"/>
    <col min="3081" max="3081" width="10.5" customWidth="1"/>
    <col min="3082" max="3097" width="0" hidden="1" customWidth="1"/>
    <col min="3098" max="3098" width="39.5" customWidth="1"/>
    <col min="3329" max="3329" width="52.33203125" customWidth="1"/>
    <col min="3330" max="3331" width="0" hidden="1" customWidth="1"/>
    <col min="3332" max="3332" width="18.6640625" customWidth="1"/>
    <col min="3333" max="3333" width="10.5" customWidth="1"/>
    <col min="3334" max="3334" width="16.5" customWidth="1"/>
    <col min="3335" max="3335" width="10.5" customWidth="1"/>
    <col min="3336" max="3336" width="18.83203125" customWidth="1"/>
    <col min="3337" max="3337" width="10.5" customWidth="1"/>
    <col min="3338" max="3353" width="0" hidden="1" customWidth="1"/>
    <col min="3354" max="3354" width="39.5" customWidth="1"/>
    <col min="3585" max="3585" width="52.33203125" customWidth="1"/>
    <col min="3586" max="3587" width="0" hidden="1" customWidth="1"/>
    <col min="3588" max="3588" width="18.6640625" customWidth="1"/>
    <col min="3589" max="3589" width="10.5" customWidth="1"/>
    <col min="3590" max="3590" width="16.5" customWidth="1"/>
    <col min="3591" max="3591" width="10.5" customWidth="1"/>
    <col min="3592" max="3592" width="18.83203125" customWidth="1"/>
    <col min="3593" max="3593" width="10.5" customWidth="1"/>
    <col min="3594" max="3609" width="0" hidden="1" customWidth="1"/>
    <col min="3610" max="3610" width="39.5" customWidth="1"/>
    <col min="3841" max="3841" width="52.33203125" customWidth="1"/>
    <col min="3842" max="3843" width="0" hidden="1" customWidth="1"/>
    <col min="3844" max="3844" width="18.6640625" customWidth="1"/>
    <col min="3845" max="3845" width="10.5" customWidth="1"/>
    <col min="3846" max="3846" width="16.5" customWidth="1"/>
    <col min="3847" max="3847" width="10.5" customWidth="1"/>
    <col min="3848" max="3848" width="18.83203125" customWidth="1"/>
    <col min="3849" max="3849" width="10.5" customWidth="1"/>
    <col min="3850" max="3865" width="0" hidden="1" customWidth="1"/>
    <col min="3866" max="3866" width="39.5" customWidth="1"/>
    <col min="4097" max="4097" width="52.33203125" customWidth="1"/>
    <col min="4098" max="4099" width="0" hidden="1" customWidth="1"/>
    <col min="4100" max="4100" width="18.6640625" customWidth="1"/>
    <col min="4101" max="4101" width="10.5" customWidth="1"/>
    <col min="4102" max="4102" width="16.5" customWidth="1"/>
    <col min="4103" max="4103" width="10.5" customWidth="1"/>
    <col min="4104" max="4104" width="18.83203125" customWidth="1"/>
    <col min="4105" max="4105" width="10.5" customWidth="1"/>
    <col min="4106" max="4121" width="0" hidden="1" customWidth="1"/>
    <col min="4122" max="4122" width="39.5" customWidth="1"/>
    <col min="4353" max="4353" width="52.33203125" customWidth="1"/>
    <col min="4354" max="4355" width="0" hidden="1" customWidth="1"/>
    <col min="4356" max="4356" width="18.6640625" customWidth="1"/>
    <col min="4357" max="4357" width="10.5" customWidth="1"/>
    <col min="4358" max="4358" width="16.5" customWidth="1"/>
    <col min="4359" max="4359" width="10.5" customWidth="1"/>
    <col min="4360" max="4360" width="18.83203125" customWidth="1"/>
    <col min="4361" max="4361" width="10.5" customWidth="1"/>
    <col min="4362" max="4377" width="0" hidden="1" customWidth="1"/>
    <col min="4378" max="4378" width="39.5" customWidth="1"/>
    <col min="4609" max="4609" width="52.33203125" customWidth="1"/>
    <col min="4610" max="4611" width="0" hidden="1" customWidth="1"/>
    <col min="4612" max="4612" width="18.6640625" customWidth="1"/>
    <col min="4613" max="4613" width="10.5" customWidth="1"/>
    <col min="4614" max="4614" width="16.5" customWidth="1"/>
    <col min="4615" max="4615" width="10.5" customWidth="1"/>
    <col min="4616" max="4616" width="18.83203125" customWidth="1"/>
    <col min="4617" max="4617" width="10.5" customWidth="1"/>
    <col min="4618" max="4633" width="0" hidden="1" customWidth="1"/>
    <col min="4634" max="4634" width="39.5" customWidth="1"/>
    <col min="4865" max="4865" width="52.33203125" customWidth="1"/>
    <col min="4866" max="4867" width="0" hidden="1" customWidth="1"/>
    <col min="4868" max="4868" width="18.6640625" customWidth="1"/>
    <col min="4869" max="4869" width="10.5" customWidth="1"/>
    <col min="4870" max="4870" width="16.5" customWidth="1"/>
    <col min="4871" max="4871" width="10.5" customWidth="1"/>
    <col min="4872" max="4872" width="18.83203125" customWidth="1"/>
    <col min="4873" max="4873" width="10.5" customWidth="1"/>
    <col min="4874" max="4889" width="0" hidden="1" customWidth="1"/>
    <col min="4890" max="4890" width="39.5" customWidth="1"/>
    <col min="5121" max="5121" width="52.33203125" customWidth="1"/>
    <col min="5122" max="5123" width="0" hidden="1" customWidth="1"/>
    <col min="5124" max="5124" width="18.6640625" customWidth="1"/>
    <col min="5125" max="5125" width="10.5" customWidth="1"/>
    <col min="5126" max="5126" width="16.5" customWidth="1"/>
    <col min="5127" max="5127" width="10.5" customWidth="1"/>
    <col min="5128" max="5128" width="18.83203125" customWidth="1"/>
    <col min="5129" max="5129" width="10.5" customWidth="1"/>
    <col min="5130" max="5145" width="0" hidden="1" customWidth="1"/>
    <col min="5146" max="5146" width="39.5" customWidth="1"/>
    <col min="5377" max="5377" width="52.33203125" customWidth="1"/>
    <col min="5378" max="5379" width="0" hidden="1" customWidth="1"/>
    <col min="5380" max="5380" width="18.6640625" customWidth="1"/>
    <col min="5381" max="5381" width="10.5" customWidth="1"/>
    <col min="5382" max="5382" width="16.5" customWidth="1"/>
    <col min="5383" max="5383" width="10.5" customWidth="1"/>
    <col min="5384" max="5384" width="18.83203125" customWidth="1"/>
    <col min="5385" max="5385" width="10.5" customWidth="1"/>
    <col min="5386" max="5401" width="0" hidden="1" customWidth="1"/>
    <col min="5402" max="5402" width="39.5" customWidth="1"/>
    <col min="5633" max="5633" width="52.33203125" customWidth="1"/>
    <col min="5634" max="5635" width="0" hidden="1" customWidth="1"/>
    <col min="5636" max="5636" width="18.6640625" customWidth="1"/>
    <col min="5637" max="5637" width="10.5" customWidth="1"/>
    <col min="5638" max="5638" width="16.5" customWidth="1"/>
    <col min="5639" max="5639" width="10.5" customWidth="1"/>
    <col min="5640" max="5640" width="18.83203125" customWidth="1"/>
    <col min="5641" max="5641" width="10.5" customWidth="1"/>
    <col min="5642" max="5657" width="0" hidden="1" customWidth="1"/>
    <col min="5658" max="5658" width="39.5" customWidth="1"/>
    <col min="5889" max="5889" width="52.33203125" customWidth="1"/>
    <col min="5890" max="5891" width="0" hidden="1" customWidth="1"/>
    <col min="5892" max="5892" width="18.6640625" customWidth="1"/>
    <col min="5893" max="5893" width="10.5" customWidth="1"/>
    <col min="5894" max="5894" width="16.5" customWidth="1"/>
    <col min="5895" max="5895" width="10.5" customWidth="1"/>
    <col min="5896" max="5896" width="18.83203125" customWidth="1"/>
    <col min="5897" max="5897" width="10.5" customWidth="1"/>
    <col min="5898" max="5913" width="0" hidden="1" customWidth="1"/>
    <col min="5914" max="5914" width="39.5" customWidth="1"/>
    <col min="6145" max="6145" width="52.33203125" customWidth="1"/>
    <col min="6146" max="6147" width="0" hidden="1" customWidth="1"/>
    <col min="6148" max="6148" width="18.6640625" customWidth="1"/>
    <col min="6149" max="6149" width="10.5" customWidth="1"/>
    <col min="6150" max="6150" width="16.5" customWidth="1"/>
    <col min="6151" max="6151" width="10.5" customWidth="1"/>
    <col min="6152" max="6152" width="18.83203125" customWidth="1"/>
    <col min="6153" max="6153" width="10.5" customWidth="1"/>
    <col min="6154" max="6169" width="0" hidden="1" customWidth="1"/>
    <col min="6170" max="6170" width="39.5" customWidth="1"/>
    <col min="6401" max="6401" width="52.33203125" customWidth="1"/>
    <col min="6402" max="6403" width="0" hidden="1" customWidth="1"/>
    <col min="6404" max="6404" width="18.6640625" customWidth="1"/>
    <col min="6405" max="6405" width="10.5" customWidth="1"/>
    <col min="6406" max="6406" width="16.5" customWidth="1"/>
    <col min="6407" max="6407" width="10.5" customWidth="1"/>
    <col min="6408" max="6408" width="18.83203125" customWidth="1"/>
    <col min="6409" max="6409" width="10.5" customWidth="1"/>
    <col min="6410" max="6425" width="0" hidden="1" customWidth="1"/>
    <col min="6426" max="6426" width="39.5" customWidth="1"/>
    <col min="6657" max="6657" width="52.33203125" customWidth="1"/>
    <col min="6658" max="6659" width="0" hidden="1" customWidth="1"/>
    <col min="6660" max="6660" width="18.6640625" customWidth="1"/>
    <col min="6661" max="6661" width="10.5" customWidth="1"/>
    <col min="6662" max="6662" width="16.5" customWidth="1"/>
    <col min="6663" max="6663" width="10.5" customWidth="1"/>
    <col min="6664" max="6664" width="18.83203125" customWidth="1"/>
    <col min="6665" max="6665" width="10.5" customWidth="1"/>
    <col min="6666" max="6681" width="0" hidden="1" customWidth="1"/>
    <col min="6682" max="6682" width="39.5" customWidth="1"/>
    <col min="6913" max="6913" width="52.33203125" customWidth="1"/>
    <col min="6914" max="6915" width="0" hidden="1" customWidth="1"/>
    <col min="6916" max="6916" width="18.6640625" customWidth="1"/>
    <col min="6917" max="6917" width="10.5" customWidth="1"/>
    <col min="6918" max="6918" width="16.5" customWidth="1"/>
    <col min="6919" max="6919" width="10.5" customWidth="1"/>
    <col min="6920" max="6920" width="18.83203125" customWidth="1"/>
    <col min="6921" max="6921" width="10.5" customWidth="1"/>
    <col min="6922" max="6937" width="0" hidden="1" customWidth="1"/>
    <col min="6938" max="6938" width="39.5" customWidth="1"/>
    <col min="7169" max="7169" width="52.33203125" customWidth="1"/>
    <col min="7170" max="7171" width="0" hidden="1" customWidth="1"/>
    <col min="7172" max="7172" width="18.6640625" customWidth="1"/>
    <col min="7173" max="7173" width="10.5" customWidth="1"/>
    <col min="7174" max="7174" width="16.5" customWidth="1"/>
    <col min="7175" max="7175" width="10.5" customWidth="1"/>
    <col min="7176" max="7176" width="18.83203125" customWidth="1"/>
    <col min="7177" max="7177" width="10.5" customWidth="1"/>
    <col min="7178" max="7193" width="0" hidden="1" customWidth="1"/>
    <col min="7194" max="7194" width="39.5" customWidth="1"/>
    <col min="7425" max="7425" width="52.33203125" customWidth="1"/>
    <col min="7426" max="7427" width="0" hidden="1" customWidth="1"/>
    <col min="7428" max="7428" width="18.6640625" customWidth="1"/>
    <col min="7429" max="7429" width="10.5" customWidth="1"/>
    <col min="7430" max="7430" width="16.5" customWidth="1"/>
    <col min="7431" max="7431" width="10.5" customWidth="1"/>
    <col min="7432" max="7432" width="18.83203125" customWidth="1"/>
    <col min="7433" max="7433" width="10.5" customWidth="1"/>
    <col min="7434" max="7449" width="0" hidden="1" customWidth="1"/>
    <col min="7450" max="7450" width="39.5" customWidth="1"/>
    <col min="7681" max="7681" width="52.33203125" customWidth="1"/>
    <col min="7682" max="7683" width="0" hidden="1" customWidth="1"/>
    <col min="7684" max="7684" width="18.6640625" customWidth="1"/>
    <col min="7685" max="7685" width="10.5" customWidth="1"/>
    <col min="7686" max="7686" width="16.5" customWidth="1"/>
    <col min="7687" max="7687" width="10.5" customWidth="1"/>
    <col min="7688" max="7688" width="18.83203125" customWidth="1"/>
    <col min="7689" max="7689" width="10.5" customWidth="1"/>
    <col min="7690" max="7705" width="0" hidden="1" customWidth="1"/>
    <col min="7706" max="7706" width="39.5" customWidth="1"/>
    <col min="7937" max="7937" width="52.33203125" customWidth="1"/>
    <col min="7938" max="7939" width="0" hidden="1" customWidth="1"/>
    <col min="7940" max="7940" width="18.6640625" customWidth="1"/>
    <col min="7941" max="7941" width="10.5" customWidth="1"/>
    <col min="7942" max="7942" width="16.5" customWidth="1"/>
    <col min="7943" max="7943" width="10.5" customWidth="1"/>
    <col min="7944" max="7944" width="18.83203125" customWidth="1"/>
    <col min="7945" max="7945" width="10.5" customWidth="1"/>
    <col min="7946" max="7961" width="0" hidden="1" customWidth="1"/>
    <col min="7962" max="7962" width="39.5" customWidth="1"/>
    <col min="8193" max="8193" width="52.33203125" customWidth="1"/>
    <col min="8194" max="8195" width="0" hidden="1" customWidth="1"/>
    <col min="8196" max="8196" width="18.6640625" customWidth="1"/>
    <col min="8197" max="8197" width="10.5" customWidth="1"/>
    <col min="8198" max="8198" width="16.5" customWidth="1"/>
    <col min="8199" max="8199" width="10.5" customWidth="1"/>
    <col min="8200" max="8200" width="18.83203125" customWidth="1"/>
    <col min="8201" max="8201" width="10.5" customWidth="1"/>
    <col min="8202" max="8217" width="0" hidden="1" customWidth="1"/>
    <col min="8218" max="8218" width="39.5" customWidth="1"/>
    <col min="8449" max="8449" width="52.33203125" customWidth="1"/>
    <col min="8450" max="8451" width="0" hidden="1" customWidth="1"/>
    <col min="8452" max="8452" width="18.6640625" customWidth="1"/>
    <col min="8453" max="8453" width="10.5" customWidth="1"/>
    <col min="8454" max="8454" width="16.5" customWidth="1"/>
    <col min="8455" max="8455" width="10.5" customWidth="1"/>
    <col min="8456" max="8456" width="18.83203125" customWidth="1"/>
    <col min="8457" max="8457" width="10.5" customWidth="1"/>
    <col min="8458" max="8473" width="0" hidden="1" customWidth="1"/>
    <col min="8474" max="8474" width="39.5" customWidth="1"/>
    <col min="8705" max="8705" width="52.33203125" customWidth="1"/>
    <col min="8706" max="8707" width="0" hidden="1" customWidth="1"/>
    <col min="8708" max="8708" width="18.6640625" customWidth="1"/>
    <col min="8709" max="8709" width="10.5" customWidth="1"/>
    <col min="8710" max="8710" width="16.5" customWidth="1"/>
    <col min="8711" max="8711" width="10.5" customWidth="1"/>
    <col min="8712" max="8712" width="18.83203125" customWidth="1"/>
    <col min="8713" max="8713" width="10.5" customWidth="1"/>
    <col min="8714" max="8729" width="0" hidden="1" customWidth="1"/>
    <col min="8730" max="8730" width="39.5" customWidth="1"/>
    <col min="8961" max="8961" width="52.33203125" customWidth="1"/>
    <col min="8962" max="8963" width="0" hidden="1" customWidth="1"/>
    <col min="8964" max="8964" width="18.6640625" customWidth="1"/>
    <col min="8965" max="8965" width="10.5" customWidth="1"/>
    <col min="8966" max="8966" width="16.5" customWidth="1"/>
    <col min="8967" max="8967" width="10.5" customWidth="1"/>
    <col min="8968" max="8968" width="18.83203125" customWidth="1"/>
    <col min="8969" max="8969" width="10.5" customWidth="1"/>
    <col min="8970" max="8985" width="0" hidden="1" customWidth="1"/>
    <col min="8986" max="8986" width="39.5" customWidth="1"/>
    <col min="9217" max="9217" width="52.33203125" customWidth="1"/>
    <col min="9218" max="9219" width="0" hidden="1" customWidth="1"/>
    <col min="9220" max="9220" width="18.6640625" customWidth="1"/>
    <col min="9221" max="9221" width="10.5" customWidth="1"/>
    <col min="9222" max="9222" width="16.5" customWidth="1"/>
    <col min="9223" max="9223" width="10.5" customWidth="1"/>
    <col min="9224" max="9224" width="18.83203125" customWidth="1"/>
    <col min="9225" max="9225" width="10.5" customWidth="1"/>
    <col min="9226" max="9241" width="0" hidden="1" customWidth="1"/>
    <col min="9242" max="9242" width="39.5" customWidth="1"/>
    <col min="9473" max="9473" width="52.33203125" customWidth="1"/>
    <col min="9474" max="9475" width="0" hidden="1" customWidth="1"/>
    <col min="9476" max="9476" width="18.6640625" customWidth="1"/>
    <col min="9477" max="9477" width="10.5" customWidth="1"/>
    <col min="9478" max="9478" width="16.5" customWidth="1"/>
    <col min="9479" max="9479" width="10.5" customWidth="1"/>
    <col min="9480" max="9480" width="18.83203125" customWidth="1"/>
    <col min="9481" max="9481" width="10.5" customWidth="1"/>
    <col min="9482" max="9497" width="0" hidden="1" customWidth="1"/>
    <col min="9498" max="9498" width="39.5" customWidth="1"/>
    <col min="9729" max="9729" width="52.33203125" customWidth="1"/>
    <col min="9730" max="9731" width="0" hidden="1" customWidth="1"/>
    <col min="9732" max="9732" width="18.6640625" customWidth="1"/>
    <col min="9733" max="9733" width="10.5" customWidth="1"/>
    <col min="9734" max="9734" width="16.5" customWidth="1"/>
    <col min="9735" max="9735" width="10.5" customWidth="1"/>
    <col min="9736" max="9736" width="18.83203125" customWidth="1"/>
    <col min="9737" max="9737" width="10.5" customWidth="1"/>
    <col min="9738" max="9753" width="0" hidden="1" customWidth="1"/>
    <col min="9754" max="9754" width="39.5" customWidth="1"/>
    <col min="9985" max="9985" width="52.33203125" customWidth="1"/>
    <col min="9986" max="9987" width="0" hidden="1" customWidth="1"/>
    <col min="9988" max="9988" width="18.6640625" customWidth="1"/>
    <col min="9989" max="9989" width="10.5" customWidth="1"/>
    <col min="9990" max="9990" width="16.5" customWidth="1"/>
    <col min="9991" max="9991" width="10.5" customWidth="1"/>
    <col min="9992" max="9992" width="18.83203125" customWidth="1"/>
    <col min="9993" max="9993" width="10.5" customWidth="1"/>
    <col min="9994" max="10009" width="0" hidden="1" customWidth="1"/>
    <col min="10010" max="10010" width="39.5" customWidth="1"/>
    <col min="10241" max="10241" width="52.33203125" customWidth="1"/>
    <col min="10242" max="10243" width="0" hidden="1" customWidth="1"/>
    <col min="10244" max="10244" width="18.6640625" customWidth="1"/>
    <col min="10245" max="10245" width="10.5" customWidth="1"/>
    <col min="10246" max="10246" width="16.5" customWidth="1"/>
    <col min="10247" max="10247" width="10.5" customWidth="1"/>
    <col min="10248" max="10248" width="18.83203125" customWidth="1"/>
    <col min="10249" max="10249" width="10.5" customWidth="1"/>
    <col min="10250" max="10265" width="0" hidden="1" customWidth="1"/>
    <col min="10266" max="10266" width="39.5" customWidth="1"/>
    <col min="10497" max="10497" width="52.33203125" customWidth="1"/>
    <col min="10498" max="10499" width="0" hidden="1" customWidth="1"/>
    <col min="10500" max="10500" width="18.6640625" customWidth="1"/>
    <col min="10501" max="10501" width="10.5" customWidth="1"/>
    <col min="10502" max="10502" width="16.5" customWidth="1"/>
    <col min="10503" max="10503" width="10.5" customWidth="1"/>
    <col min="10504" max="10504" width="18.83203125" customWidth="1"/>
    <col min="10505" max="10505" width="10.5" customWidth="1"/>
    <col min="10506" max="10521" width="0" hidden="1" customWidth="1"/>
    <col min="10522" max="10522" width="39.5" customWidth="1"/>
    <col min="10753" max="10753" width="52.33203125" customWidth="1"/>
    <col min="10754" max="10755" width="0" hidden="1" customWidth="1"/>
    <col min="10756" max="10756" width="18.6640625" customWidth="1"/>
    <col min="10757" max="10757" width="10.5" customWidth="1"/>
    <col min="10758" max="10758" width="16.5" customWidth="1"/>
    <col min="10759" max="10759" width="10.5" customWidth="1"/>
    <col min="10760" max="10760" width="18.83203125" customWidth="1"/>
    <col min="10761" max="10761" width="10.5" customWidth="1"/>
    <col min="10762" max="10777" width="0" hidden="1" customWidth="1"/>
    <col min="10778" max="10778" width="39.5" customWidth="1"/>
    <col min="11009" max="11009" width="52.33203125" customWidth="1"/>
    <col min="11010" max="11011" width="0" hidden="1" customWidth="1"/>
    <col min="11012" max="11012" width="18.6640625" customWidth="1"/>
    <col min="11013" max="11013" width="10.5" customWidth="1"/>
    <col min="11014" max="11014" width="16.5" customWidth="1"/>
    <col min="11015" max="11015" width="10.5" customWidth="1"/>
    <col min="11016" max="11016" width="18.83203125" customWidth="1"/>
    <col min="11017" max="11017" width="10.5" customWidth="1"/>
    <col min="11018" max="11033" width="0" hidden="1" customWidth="1"/>
    <col min="11034" max="11034" width="39.5" customWidth="1"/>
    <col min="11265" max="11265" width="52.33203125" customWidth="1"/>
    <col min="11266" max="11267" width="0" hidden="1" customWidth="1"/>
    <col min="11268" max="11268" width="18.6640625" customWidth="1"/>
    <col min="11269" max="11269" width="10.5" customWidth="1"/>
    <col min="11270" max="11270" width="16.5" customWidth="1"/>
    <col min="11271" max="11271" width="10.5" customWidth="1"/>
    <col min="11272" max="11272" width="18.83203125" customWidth="1"/>
    <col min="11273" max="11273" width="10.5" customWidth="1"/>
    <col min="11274" max="11289" width="0" hidden="1" customWidth="1"/>
    <col min="11290" max="11290" width="39.5" customWidth="1"/>
    <col min="11521" max="11521" width="52.33203125" customWidth="1"/>
    <col min="11522" max="11523" width="0" hidden="1" customWidth="1"/>
    <col min="11524" max="11524" width="18.6640625" customWidth="1"/>
    <col min="11525" max="11525" width="10.5" customWidth="1"/>
    <col min="11526" max="11526" width="16.5" customWidth="1"/>
    <col min="11527" max="11527" width="10.5" customWidth="1"/>
    <col min="11528" max="11528" width="18.83203125" customWidth="1"/>
    <col min="11529" max="11529" width="10.5" customWidth="1"/>
    <col min="11530" max="11545" width="0" hidden="1" customWidth="1"/>
    <col min="11546" max="11546" width="39.5" customWidth="1"/>
    <col min="11777" max="11777" width="52.33203125" customWidth="1"/>
    <col min="11778" max="11779" width="0" hidden="1" customWidth="1"/>
    <col min="11780" max="11780" width="18.6640625" customWidth="1"/>
    <col min="11781" max="11781" width="10.5" customWidth="1"/>
    <col min="11782" max="11782" width="16.5" customWidth="1"/>
    <col min="11783" max="11783" width="10.5" customWidth="1"/>
    <col min="11784" max="11784" width="18.83203125" customWidth="1"/>
    <col min="11785" max="11785" width="10.5" customWidth="1"/>
    <col min="11786" max="11801" width="0" hidden="1" customWidth="1"/>
    <col min="11802" max="11802" width="39.5" customWidth="1"/>
    <col min="12033" max="12033" width="52.33203125" customWidth="1"/>
    <col min="12034" max="12035" width="0" hidden="1" customWidth="1"/>
    <col min="12036" max="12036" width="18.6640625" customWidth="1"/>
    <col min="12037" max="12037" width="10.5" customWidth="1"/>
    <col min="12038" max="12038" width="16.5" customWidth="1"/>
    <col min="12039" max="12039" width="10.5" customWidth="1"/>
    <col min="12040" max="12040" width="18.83203125" customWidth="1"/>
    <col min="12041" max="12041" width="10.5" customWidth="1"/>
    <col min="12042" max="12057" width="0" hidden="1" customWidth="1"/>
    <col min="12058" max="12058" width="39.5" customWidth="1"/>
    <col min="12289" max="12289" width="52.33203125" customWidth="1"/>
    <col min="12290" max="12291" width="0" hidden="1" customWidth="1"/>
    <col min="12292" max="12292" width="18.6640625" customWidth="1"/>
    <col min="12293" max="12293" width="10.5" customWidth="1"/>
    <col min="12294" max="12294" width="16.5" customWidth="1"/>
    <col min="12295" max="12295" width="10.5" customWidth="1"/>
    <col min="12296" max="12296" width="18.83203125" customWidth="1"/>
    <col min="12297" max="12297" width="10.5" customWidth="1"/>
    <col min="12298" max="12313" width="0" hidden="1" customWidth="1"/>
    <col min="12314" max="12314" width="39.5" customWidth="1"/>
    <col min="12545" max="12545" width="52.33203125" customWidth="1"/>
    <col min="12546" max="12547" width="0" hidden="1" customWidth="1"/>
    <col min="12548" max="12548" width="18.6640625" customWidth="1"/>
    <col min="12549" max="12549" width="10.5" customWidth="1"/>
    <col min="12550" max="12550" width="16.5" customWidth="1"/>
    <col min="12551" max="12551" width="10.5" customWidth="1"/>
    <col min="12552" max="12552" width="18.83203125" customWidth="1"/>
    <col min="12553" max="12553" width="10.5" customWidth="1"/>
    <col min="12554" max="12569" width="0" hidden="1" customWidth="1"/>
    <col min="12570" max="12570" width="39.5" customWidth="1"/>
    <col min="12801" max="12801" width="52.33203125" customWidth="1"/>
    <col min="12802" max="12803" width="0" hidden="1" customWidth="1"/>
    <col min="12804" max="12804" width="18.6640625" customWidth="1"/>
    <col min="12805" max="12805" width="10.5" customWidth="1"/>
    <col min="12806" max="12806" width="16.5" customWidth="1"/>
    <col min="12807" max="12807" width="10.5" customWidth="1"/>
    <col min="12808" max="12808" width="18.83203125" customWidth="1"/>
    <col min="12809" max="12809" width="10.5" customWidth="1"/>
    <col min="12810" max="12825" width="0" hidden="1" customWidth="1"/>
    <col min="12826" max="12826" width="39.5" customWidth="1"/>
    <col min="13057" max="13057" width="52.33203125" customWidth="1"/>
    <col min="13058" max="13059" width="0" hidden="1" customWidth="1"/>
    <col min="13060" max="13060" width="18.6640625" customWidth="1"/>
    <col min="13061" max="13061" width="10.5" customWidth="1"/>
    <col min="13062" max="13062" width="16.5" customWidth="1"/>
    <col min="13063" max="13063" width="10.5" customWidth="1"/>
    <col min="13064" max="13064" width="18.83203125" customWidth="1"/>
    <col min="13065" max="13065" width="10.5" customWidth="1"/>
    <col min="13066" max="13081" width="0" hidden="1" customWidth="1"/>
    <col min="13082" max="13082" width="39.5" customWidth="1"/>
    <col min="13313" max="13313" width="52.33203125" customWidth="1"/>
    <col min="13314" max="13315" width="0" hidden="1" customWidth="1"/>
    <col min="13316" max="13316" width="18.6640625" customWidth="1"/>
    <col min="13317" max="13317" width="10.5" customWidth="1"/>
    <col min="13318" max="13318" width="16.5" customWidth="1"/>
    <col min="13319" max="13319" width="10.5" customWidth="1"/>
    <col min="13320" max="13320" width="18.83203125" customWidth="1"/>
    <col min="13321" max="13321" width="10.5" customWidth="1"/>
    <col min="13322" max="13337" width="0" hidden="1" customWidth="1"/>
    <col min="13338" max="13338" width="39.5" customWidth="1"/>
    <col min="13569" max="13569" width="52.33203125" customWidth="1"/>
    <col min="13570" max="13571" width="0" hidden="1" customWidth="1"/>
    <col min="13572" max="13572" width="18.6640625" customWidth="1"/>
    <col min="13573" max="13573" width="10.5" customWidth="1"/>
    <col min="13574" max="13574" width="16.5" customWidth="1"/>
    <col min="13575" max="13575" width="10.5" customWidth="1"/>
    <col min="13576" max="13576" width="18.83203125" customWidth="1"/>
    <col min="13577" max="13577" width="10.5" customWidth="1"/>
    <col min="13578" max="13593" width="0" hidden="1" customWidth="1"/>
    <col min="13594" max="13594" width="39.5" customWidth="1"/>
    <col min="13825" max="13825" width="52.33203125" customWidth="1"/>
    <col min="13826" max="13827" width="0" hidden="1" customWidth="1"/>
    <col min="13828" max="13828" width="18.6640625" customWidth="1"/>
    <col min="13829" max="13829" width="10.5" customWidth="1"/>
    <col min="13830" max="13830" width="16.5" customWidth="1"/>
    <col min="13831" max="13831" width="10.5" customWidth="1"/>
    <col min="13832" max="13832" width="18.83203125" customWidth="1"/>
    <col min="13833" max="13833" width="10.5" customWidth="1"/>
    <col min="13834" max="13849" width="0" hidden="1" customWidth="1"/>
    <col min="13850" max="13850" width="39.5" customWidth="1"/>
    <col min="14081" max="14081" width="52.33203125" customWidth="1"/>
    <col min="14082" max="14083" width="0" hidden="1" customWidth="1"/>
    <col min="14084" max="14084" width="18.6640625" customWidth="1"/>
    <col min="14085" max="14085" width="10.5" customWidth="1"/>
    <col min="14086" max="14086" width="16.5" customWidth="1"/>
    <col min="14087" max="14087" width="10.5" customWidth="1"/>
    <col min="14088" max="14088" width="18.83203125" customWidth="1"/>
    <col min="14089" max="14089" width="10.5" customWidth="1"/>
    <col min="14090" max="14105" width="0" hidden="1" customWidth="1"/>
    <col min="14106" max="14106" width="39.5" customWidth="1"/>
    <col min="14337" max="14337" width="52.33203125" customWidth="1"/>
    <col min="14338" max="14339" width="0" hidden="1" customWidth="1"/>
    <col min="14340" max="14340" width="18.6640625" customWidth="1"/>
    <col min="14341" max="14341" width="10.5" customWidth="1"/>
    <col min="14342" max="14342" width="16.5" customWidth="1"/>
    <col min="14343" max="14343" width="10.5" customWidth="1"/>
    <col min="14344" max="14344" width="18.83203125" customWidth="1"/>
    <col min="14345" max="14345" width="10.5" customWidth="1"/>
    <col min="14346" max="14361" width="0" hidden="1" customWidth="1"/>
    <col min="14362" max="14362" width="39.5" customWidth="1"/>
    <col min="14593" max="14593" width="52.33203125" customWidth="1"/>
    <col min="14594" max="14595" width="0" hidden="1" customWidth="1"/>
    <col min="14596" max="14596" width="18.6640625" customWidth="1"/>
    <col min="14597" max="14597" width="10.5" customWidth="1"/>
    <col min="14598" max="14598" width="16.5" customWidth="1"/>
    <col min="14599" max="14599" width="10.5" customWidth="1"/>
    <col min="14600" max="14600" width="18.83203125" customWidth="1"/>
    <col min="14601" max="14601" width="10.5" customWidth="1"/>
    <col min="14602" max="14617" width="0" hidden="1" customWidth="1"/>
    <col min="14618" max="14618" width="39.5" customWidth="1"/>
    <col min="14849" max="14849" width="52.33203125" customWidth="1"/>
    <col min="14850" max="14851" width="0" hidden="1" customWidth="1"/>
    <col min="14852" max="14852" width="18.6640625" customWidth="1"/>
    <col min="14853" max="14853" width="10.5" customWidth="1"/>
    <col min="14854" max="14854" width="16.5" customWidth="1"/>
    <col min="14855" max="14855" width="10.5" customWidth="1"/>
    <col min="14856" max="14856" width="18.83203125" customWidth="1"/>
    <col min="14857" max="14857" width="10.5" customWidth="1"/>
    <col min="14858" max="14873" width="0" hidden="1" customWidth="1"/>
    <col min="14874" max="14874" width="39.5" customWidth="1"/>
    <col min="15105" max="15105" width="52.33203125" customWidth="1"/>
    <col min="15106" max="15107" width="0" hidden="1" customWidth="1"/>
    <col min="15108" max="15108" width="18.6640625" customWidth="1"/>
    <col min="15109" max="15109" width="10.5" customWidth="1"/>
    <col min="15110" max="15110" width="16.5" customWidth="1"/>
    <col min="15111" max="15111" width="10.5" customWidth="1"/>
    <col min="15112" max="15112" width="18.83203125" customWidth="1"/>
    <col min="15113" max="15113" width="10.5" customWidth="1"/>
    <col min="15114" max="15129" width="0" hidden="1" customWidth="1"/>
    <col min="15130" max="15130" width="39.5" customWidth="1"/>
    <col min="15361" max="15361" width="52.33203125" customWidth="1"/>
    <col min="15362" max="15363" width="0" hidden="1" customWidth="1"/>
    <col min="15364" max="15364" width="18.6640625" customWidth="1"/>
    <col min="15365" max="15365" width="10.5" customWidth="1"/>
    <col min="15366" max="15366" width="16.5" customWidth="1"/>
    <col min="15367" max="15367" width="10.5" customWidth="1"/>
    <col min="15368" max="15368" width="18.83203125" customWidth="1"/>
    <col min="15369" max="15369" width="10.5" customWidth="1"/>
    <col min="15370" max="15385" width="0" hidden="1" customWidth="1"/>
    <col min="15386" max="15386" width="39.5" customWidth="1"/>
    <col min="15617" max="15617" width="52.33203125" customWidth="1"/>
    <col min="15618" max="15619" width="0" hidden="1" customWidth="1"/>
    <col min="15620" max="15620" width="18.6640625" customWidth="1"/>
    <col min="15621" max="15621" width="10.5" customWidth="1"/>
    <col min="15622" max="15622" width="16.5" customWidth="1"/>
    <col min="15623" max="15623" width="10.5" customWidth="1"/>
    <col min="15624" max="15624" width="18.83203125" customWidth="1"/>
    <col min="15625" max="15625" width="10.5" customWidth="1"/>
    <col min="15626" max="15641" width="0" hidden="1" customWidth="1"/>
    <col min="15642" max="15642" width="39.5" customWidth="1"/>
    <col min="15873" max="15873" width="52.33203125" customWidth="1"/>
    <col min="15874" max="15875" width="0" hidden="1" customWidth="1"/>
    <col min="15876" max="15876" width="18.6640625" customWidth="1"/>
    <col min="15877" max="15877" width="10.5" customWidth="1"/>
    <col min="15878" max="15878" width="16.5" customWidth="1"/>
    <col min="15879" max="15879" width="10.5" customWidth="1"/>
    <col min="15880" max="15880" width="18.83203125" customWidth="1"/>
    <col min="15881" max="15881" width="10.5" customWidth="1"/>
    <col min="15882" max="15897" width="0" hidden="1" customWidth="1"/>
    <col min="15898" max="15898" width="39.5" customWidth="1"/>
    <col min="16129" max="16129" width="52.33203125" customWidth="1"/>
    <col min="16130" max="16131" width="0" hidden="1" customWidth="1"/>
    <col min="16132" max="16132" width="18.6640625" customWidth="1"/>
    <col min="16133" max="16133" width="10.5" customWidth="1"/>
    <col min="16134" max="16134" width="16.5" customWidth="1"/>
    <col min="16135" max="16135" width="10.5" customWidth="1"/>
    <col min="16136" max="16136" width="18.83203125" customWidth="1"/>
    <col min="16137" max="16137" width="10.5" customWidth="1"/>
    <col min="16138" max="16153" width="0" hidden="1" customWidth="1"/>
    <col min="16154" max="16154" width="39.5" customWidth="1"/>
  </cols>
  <sheetData>
    <row r="2" spans="1:38" ht="20" x14ac:dyDescent="0.2">
      <c r="A2" s="170" t="s">
        <v>27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2"/>
    </row>
    <row r="3" spans="1:38" ht="20" thickBot="1" x14ac:dyDescent="0.3">
      <c r="A3" s="116" t="s">
        <v>1</v>
      </c>
      <c r="B3" s="117">
        <v>45566</v>
      </c>
      <c r="C3" s="118" t="s">
        <v>2</v>
      </c>
      <c r="D3" s="117">
        <v>45598</v>
      </c>
      <c r="E3" s="118" t="s">
        <v>2</v>
      </c>
      <c r="F3" s="117">
        <v>45628</v>
      </c>
      <c r="G3" s="118" t="s">
        <v>2</v>
      </c>
      <c r="H3" s="117">
        <v>45659</v>
      </c>
      <c r="I3" s="118" t="s">
        <v>2</v>
      </c>
      <c r="J3" s="117">
        <v>45690</v>
      </c>
      <c r="K3" s="118" t="s">
        <v>2</v>
      </c>
      <c r="L3" s="117">
        <v>45718</v>
      </c>
      <c r="M3" s="118" t="s">
        <v>2</v>
      </c>
      <c r="N3" s="117">
        <v>45749</v>
      </c>
      <c r="O3" s="118" t="s">
        <v>2</v>
      </c>
      <c r="P3" s="117">
        <v>45779</v>
      </c>
      <c r="Q3" s="118" t="s">
        <v>2</v>
      </c>
      <c r="R3" s="117">
        <v>45810</v>
      </c>
      <c r="S3" s="118" t="s">
        <v>2</v>
      </c>
      <c r="T3" s="117">
        <v>45840</v>
      </c>
      <c r="U3" s="118" t="s">
        <v>2</v>
      </c>
      <c r="V3" s="117">
        <v>45871</v>
      </c>
      <c r="W3" s="118" t="s">
        <v>2</v>
      </c>
      <c r="X3" s="117">
        <v>45902</v>
      </c>
      <c r="Y3" s="118" t="s">
        <v>36</v>
      </c>
      <c r="Z3" s="117" t="s">
        <v>38</v>
      </c>
    </row>
    <row r="4" spans="1:38" ht="16" x14ac:dyDescent="0.2">
      <c r="A4" s="8" t="s">
        <v>4</v>
      </c>
      <c r="B4" s="9">
        <v>256225293.9110713</v>
      </c>
      <c r="C4" s="10">
        <f>B4/$B$21</f>
        <v>0.76502450390975663</v>
      </c>
      <c r="D4" s="9">
        <v>246244272.55892718</v>
      </c>
      <c r="E4" s="10">
        <f>D4/$D$21</f>
        <v>0.7786111002753251</v>
      </c>
      <c r="F4" s="9">
        <v>345461379.86400867</v>
      </c>
      <c r="G4" s="10">
        <f>F4/$F$21</f>
        <v>0.78033523852252185</v>
      </c>
      <c r="H4" s="9">
        <v>252193463.34999999</v>
      </c>
      <c r="I4" s="10">
        <f>H4/$H$21</f>
        <v>0.7896973899143005</v>
      </c>
      <c r="J4" s="9"/>
      <c r="K4" s="10"/>
      <c r="L4" s="9"/>
      <c r="M4" s="10"/>
      <c r="N4" s="9"/>
      <c r="O4" s="10"/>
      <c r="P4" s="143"/>
      <c r="Q4" s="10"/>
      <c r="R4" s="143"/>
      <c r="S4" s="10"/>
      <c r="T4" s="143"/>
      <c r="U4" s="10"/>
      <c r="V4" s="143"/>
      <c r="W4" s="10"/>
      <c r="X4" s="143"/>
      <c r="Y4" s="10"/>
      <c r="Z4" s="53">
        <f>B4+D4+F4+H4</f>
        <v>1100124409.6840072</v>
      </c>
    </row>
    <row r="5" spans="1:38" ht="16" x14ac:dyDescent="0.2">
      <c r="A5" s="19" t="s">
        <v>6</v>
      </c>
      <c r="B5" s="15">
        <v>18688572.823261935</v>
      </c>
      <c r="C5" s="10">
        <f t="shared" ref="C5:C19" si="0">B5/$B$21</f>
        <v>5.5799394098302757E-2</v>
      </c>
      <c r="D5" s="15">
        <v>16337856.816054985</v>
      </c>
      <c r="E5" s="10">
        <f t="shared" ref="E5:E19" si="1">D5/$D$21</f>
        <v>5.1659421514647204E-2</v>
      </c>
      <c r="F5" s="15">
        <v>22894965.825283829</v>
      </c>
      <c r="G5" s="10">
        <f t="shared" ref="G5:G19" si="2">F5/$F$21</f>
        <v>5.1715617604696416E-2</v>
      </c>
      <c r="H5" s="15">
        <v>16254578.49</v>
      </c>
      <c r="I5" s="10">
        <f t="shared" ref="I5:I19" si="3">H5/$H$21</f>
        <v>5.0898219316238801E-2</v>
      </c>
      <c r="J5" s="15"/>
      <c r="K5" s="10"/>
      <c r="L5" s="15"/>
      <c r="M5" s="10"/>
      <c r="N5" s="15"/>
      <c r="O5" s="10"/>
      <c r="P5" s="15"/>
      <c r="Q5" s="10"/>
      <c r="R5" s="15"/>
      <c r="S5" s="10"/>
      <c r="T5" s="15"/>
      <c r="U5" s="10"/>
      <c r="V5" s="15"/>
      <c r="W5" s="10"/>
      <c r="X5" s="15"/>
      <c r="Y5" s="10"/>
      <c r="Z5" s="53">
        <f t="shared" ref="Z5:Z19" si="4">B5+D5+F5+H5</f>
        <v>74175973.954600736</v>
      </c>
    </row>
    <row r="6" spans="1:38" ht="16" x14ac:dyDescent="0.2">
      <c r="A6" s="24" t="s">
        <v>7</v>
      </c>
      <c r="B6" s="25">
        <v>18882829.680263996</v>
      </c>
      <c r="C6" s="10">
        <f t="shared" si="0"/>
        <v>5.6379396382193782E-2</v>
      </c>
      <c r="D6" s="25">
        <v>17917826.778247662</v>
      </c>
      <c r="E6" s="10">
        <f t="shared" si="1"/>
        <v>5.6655201265708888E-2</v>
      </c>
      <c r="F6" s="25">
        <v>25272568.072142906</v>
      </c>
      <c r="G6" s="10">
        <f t="shared" si="2"/>
        <v>5.7086194243812526E-2</v>
      </c>
      <c r="H6" s="25">
        <v>17375647.559999999</v>
      </c>
      <c r="I6" s="10">
        <f t="shared" si="3"/>
        <v>5.4408640667897717E-2</v>
      </c>
      <c r="J6" s="25"/>
      <c r="K6" s="10"/>
      <c r="L6" s="25"/>
      <c r="M6" s="10"/>
      <c r="N6" s="25"/>
      <c r="O6" s="10"/>
      <c r="P6" s="25"/>
      <c r="Q6" s="10"/>
      <c r="R6" s="25"/>
      <c r="S6" s="10"/>
      <c r="T6" s="25"/>
      <c r="U6" s="10"/>
      <c r="V6" s="25"/>
      <c r="W6" s="10"/>
      <c r="X6" s="25"/>
      <c r="Y6" s="10"/>
      <c r="Z6" s="53">
        <f t="shared" si="4"/>
        <v>79448872.090654567</v>
      </c>
    </row>
    <row r="7" spans="1:38" ht="16" x14ac:dyDescent="0.2">
      <c r="A7" s="14" t="s">
        <v>5</v>
      </c>
      <c r="B7" s="35">
        <v>9445710.6197567079</v>
      </c>
      <c r="C7" s="10">
        <f t="shared" si="0"/>
        <v>2.820252431230505E-2</v>
      </c>
      <c r="D7" s="35">
        <v>8357782.1437630877</v>
      </c>
      <c r="E7" s="10">
        <f t="shared" si="1"/>
        <v>2.6426856077473165E-2</v>
      </c>
      <c r="F7" s="35">
        <v>11307179.749912817</v>
      </c>
      <c r="G7" s="10">
        <f t="shared" si="2"/>
        <v>2.5540889145520655E-2</v>
      </c>
      <c r="H7" s="35">
        <v>8101898.2699999996</v>
      </c>
      <c r="I7" s="10">
        <f t="shared" si="3"/>
        <v>2.5369602495568355E-2</v>
      </c>
      <c r="J7" s="35"/>
      <c r="K7" s="10"/>
      <c r="L7" s="35"/>
      <c r="M7" s="10"/>
      <c r="N7" s="35"/>
      <c r="O7" s="10"/>
      <c r="P7" s="35"/>
      <c r="Q7" s="10"/>
      <c r="R7" s="35"/>
      <c r="S7" s="10"/>
      <c r="T7" s="35"/>
      <c r="U7" s="10"/>
      <c r="V7" s="35"/>
      <c r="W7" s="10"/>
      <c r="X7" s="35"/>
      <c r="Y7" s="10"/>
      <c r="Z7" s="53">
        <f t="shared" si="4"/>
        <v>37212570.78343261</v>
      </c>
    </row>
    <row r="8" spans="1:38" ht="16" x14ac:dyDescent="0.2">
      <c r="A8" s="34" t="s">
        <v>9</v>
      </c>
      <c r="B8" s="35">
        <v>13651822.530435879</v>
      </c>
      <c r="C8" s="10">
        <f t="shared" si="0"/>
        <v>4.0760920201873441E-2</v>
      </c>
      <c r="D8" s="35">
        <v>12043270.097470775</v>
      </c>
      <c r="E8" s="10">
        <f t="shared" si="1"/>
        <v>3.808017008501461E-2</v>
      </c>
      <c r="F8" s="35">
        <v>15068070.568032183</v>
      </c>
      <c r="G8" s="10">
        <f t="shared" si="2"/>
        <v>3.4036066333690308E-2</v>
      </c>
      <c r="H8" s="35">
        <v>9672763.0700000003</v>
      </c>
      <c r="I8" s="10">
        <f t="shared" si="3"/>
        <v>3.0288476347372532E-2</v>
      </c>
      <c r="J8" s="35"/>
      <c r="K8" s="10"/>
      <c r="L8" s="35"/>
      <c r="M8" s="10"/>
      <c r="N8" s="35"/>
      <c r="O8" s="10"/>
      <c r="P8" s="35"/>
      <c r="Q8" s="10"/>
      <c r="R8" s="35"/>
      <c r="S8" s="10"/>
      <c r="T8" s="35"/>
      <c r="U8" s="10"/>
      <c r="V8" s="35"/>
      <c r="W8" s="10"/>
      <c r="X8" s="35"/>
      <c r="Y8" s="10"/>
      <c r="Z8" s="53">
        <f t="shared" si="4"/>
        <v>50435926.265938841</v>
      </c>
    </row>
    <row r="9" spans="1:38" ht="16" x14ac:dyDescent="0.2">
      <c r="A9" s="29" t="s">
        <v>8</v>
      </c>
      <c r="B9" s="30">
        <v>5155794.1950705498</v>
      </c>
      <c r="C9" s="10">
        <f t="shared" si="0"/>
        <v>1.5393909149787572E-2</v>
      </c>
      <c r="D9" s="30">
        <v>4777682.7930043843</v>
      </c>
      <c r="E9" s="10">
        <f t="shared" si="1"/>
        <v>1.5106775144739387E-2</v>
      </c>
      <c r="F9" s="30">
        <v>7569266.6617051587</v>
      </c>
      <c r="G9" s="10">
        <f t="shared" si="2"/>
        <v>1.7097614524168796E-2</v>
      </c>
      <c r="H9" s="30">
        <v>4497970.05</v>
      </c>
      <c r="I9" s="10">
        <f t="shared" si="3"/>
        <v>1.4084564925729648E-2</v>
      </c>
      <c r="J9" s="30"/>
      <c r="K9" s="10"/>
      <c r="L9" s="30"/>
      <c r="M9" s="10"/>
      <c r="N9" s="30"/>
      <c r="O9" s="10"/>
      <c r="P9" s="30"/>
      <c r="Q9" s="10"/>
      <c r="R9" s="30"/>
      <c r="S9" s="10"/>
      <c r="T9" s="30"/>
      <c r="U9" s="10"/>
      <c r="V9" s="30"/>
      <c r="W9" s="10"/>
      <c r="X9" s="30"/>
      <c r="Y9" s="10"/>
      <c r="Z9" s="53">
        <f t="shared" si="4"/>
        <v>22000713.699780095</v>
      </c>
    </row>
    <row r="10" spans="1:38" ht="16" x14ac:dyDescent="0.2">
      <c r="A10" s="44" t="s">
        <v>13</v>
      </c>
      <c r="B10" s="53">
        <v>3062618.4047095589</v>
      </c>
      <c r="C10" s="10">
        <f t="shared" si="0"/>
        <v>9.1442109011337629E-3</v>
      </c>
      <c r="D10" s="53">
        <v>1254156.2448025749</v>
      </c>
      <c r="E10" s="10">
        <f t="shared" si="1"/>
        <v>3.9655743605131882E-3</v>
      </c>
      <c r="F10" s="53">
        <v>2890018.7770779487</v>
      </c>
      <c r="G10" s="10">
        <f t="shared" si="2"/>
        <v>6.5280335898427891E-3</v>
      </c>
      <c r="H10" s="53">
        <v>2525090.85</v>
      </c>
      <c r="I10" s="10">
        <f t="shared" si="3"/>
        <v>7.9068570099062509E-3</v>
      </c>
      <c r="J10" s="53"/>
      <c r="K10" s="10"/>
      <c r="L10" s="53"/>
      <c r="M10" s="10"/>
      <c r="N10" s="53"/>
      <c r="O10" s="10"/>
      <c r="P10" s="53"/>
      <c r="Q10" s="10"/>
      <c r="R10" s="53"/>
      <c r="S10" s="10"/>
      <c r="T10" s="53"/>
      <c r="U10" s="10"/>
      <c r="V10" s="53"/>
      <c r="W10" s="10"/>
      <c r="X10" s="53"/>
      <c r="Y10" s="10"/>
      <c r="Z10" s="53">
        <f t="shared" si="4"/>
        <v>9731884.2765900828</v>
      </c>
    </row>
    <row r="11" spans="1:38" ht="16" x14ac:dyDescent="0.2">
      <c r="A11" s="47" t="s">
        <v>31</v>
      </c>
      <c r="B11" s="48">
        <v>2056559.8973618853</v>
      </c>
      <c r="C11" s="10">
        <f t="shared" si="0"/>
        <v>6.1403723700519264E-3</v>
      </c>
      <c r="D11" s="48">
        <v>1896963.7404588277</v>
      </c>
      <c r="E11" s="10">
        <f t="shared" si="1"/>
        <v>5.9980969701035102E-3</v>
      </c>
      <c r="F11" s="48">
        <v>2632157.4795734724</v>
      </c>
      <c r="G11" s="10">
        <f t="shared" si="2"/>
        <v>5.9455712110579526E-3</v>
      </c>
      <c r="H11" s="48">
        <v>1838156.06</v>
      </c>
      <c r="I11" s="10">
        <f t="shared" si="3"/>
        <v>5.7558472117201854E-3</v>
      </c>
      <c r="J11" s="48"/>
      <c r="K11" s="10"/>
      <c r="L11" s="48"/>
      <c r="M11" s="10"/>
      <c r="N11" s="48"/>
      <c r="O11" s="10"/>
      <c r="P11" s="48"/>
      <c r="Q11" s="10"/>
      <c r="R11" s="48"/>
      <c r="S11" s="10"/>
      <c r="T11" s="48"/>
      <c r="U11" s="10"/>
      <c r="V11" s="48"/>
      <c r="W11" s="10"/>
      <c r="X11" s="48"/>
      <c r="Y11" s="10"/>
      <c r="Z11" s="53">
        <f t="shared" si="4"/>
        <v>8423837.1773941852</v>
      </c>
    </row>
    <row r="12" spans="1:38" ht="16" x14ac:dyDescent="0.2">
      <c r="A12" s="44" t="s">
        <v>14</v>
      </c>
      <c r="B12" s="119">
        <v>2510455.2350746444</v>
      </c>
      <c r="C12" s="10">
        <f t="shared" si="0"/>
        <v>7.4955900781099481E-3</v>
      </c>
      <c r="D12" s="119">
        <v>2412217.1565054092</v>
      </c>
      <c r="E12" s="10">
        <f t="shared" si="1"/>
        <v>7.6273004639335826E-3</v>
      </c>
      <c r="F12" s="119">
        <v>3375406.464901593</v>
      </c>
      <c r="G12" s="10">
        <f t="shared" si="2"/>
        <v>7.6244372379231052E-3</v>
      </c>
      <c r="H12" s="119">
        <v>2371748.11</v>
      </c>
      <c r="I12" s="10">
        <f t="shared" si="3"/>
        <v>7.4266924571388783E-3</v>
      </c>
      <c r="J12" s="119"/>
      <c r="K12" s="10"/>
      <c r="L12" s="119"/>
      <c r="M12" s="10"/>
      <c r="N12" s="119"/>
      <c r="O12" s="10"/>
      <c r="P12" s="119"/>
      <c r="Q12" s="10"/>
      <c r="R12" s="119"/>
      <c r="S12" s="10"/>
      <c r="T12" s="119"/>
      <c r="U12" s="10"/>
      <c r="V12" s="119"/>
      <c r="W12" s="10"/>
      <c r="X12" s="119"/>
      <c r="Y12" s="10"/>
      <c r="Z12" s="53">
        <f t="shared" si="4"/>
        <v>10669826.966481647</v>
      </c>
    </row>
    <row r="13" spans="1:38" ht="16" x14ac:dyDescent="0.2">
      <c r="A13" s="44" t="s">
        <v>11</v>
      </c>
      <c r="B13" s="9">
        <v>1830693.8834138699</v>
      </c>
      <c r="C13" s="10">
        <f t="shared" si="0"/>
        <v>5.4659930664589474E-3</v>
      </c>
      <c r="D13" s="9">
        <v>1734012.0338452016</v>
      </c>
      <c r="E13" s="10">
        <f t="shared" si="1"/>
        <v>5.4828524681311223E-3</v>
      </c>
      <c r="F13" s="9">
        <v>2340517.2405858207</v>
      </c>
      <c r="G13" s="10">
        <f t="shared" si="2"/>
        <v>5.2868082675915067E-3</v>
      </c>
      <c r="H13" s="9">
        <v>1731397.26</v>
      </c>
      <c r="I13" s="10">
        <f t="shared" si="3"/>
        <v>5.4215516887891274E-3</v>
      </c>
      <c r="J13" s="9"/>
      <c r="K13" s="10"/>
      <c r="L13" s="9"/>
      <c r="M13" s="10"/>
      <c r="N13" s="9"/>
      <c r="O13" s="10"/>
      <c r="P13" s="9"/>
      <c r="Q13" s="10"/>
      <c r="R13" s="9"/>
      <c r="S13" s="10"/>
      <c r="T13" s="9"/>
      <c r="U13" s="10"/>
      <c r="V13" s="9"/>
      <c r="W13" s="10"/>
      <c r="X13" s="9"/>
      <c r="Y13" s="10"/>
      <c r="Z13" s="53">
        <f t="shared" si="4"/>
        <v>7636620.4178448915</v>
      </c>
    </row>
    <row r="14" spans="1:38" ht="16" x14ac:dyDescent="0.2">
      <c r="A14" s="39" t="s">
        <v>10</v>
      </c>
      <c r="B14" s="40">
        <v>1527059.0486738442</v>
      </c>
      <c r="C14" s="10">
        <f t="shared" si="0"/>
        <v>4.5594155569905421E-3</v>
      </c>
      <c r="D14" s="40">
        <v>1663244.1257145451</v>
      </c>
      <c r="E14" s="10">
        <f t="shared" si="1"/>
        <v>5.2590881618948919E-3</v>
      </c>
      <c r="F14" s="40">
        <v>1781454.1989425793</v>
      </c>
      <c r="G14" s="10">
        <f t="shared" si="2"/>
        <v>4.0239852217229975E-3</v>
      </c>
      <c r="H14" s="40">
        <v>1262878.55</v>
      </c>
      <c r="I14" s="10">
        <f t="shared" si="3"/>
        <v>3.9544716245467921E-3</v>
      </c>
      <c r="J14" s="40"/>
      <c r="K14" s="10"/>
      <c r="L14" s="40"/>
      <c r="M14" s="10"/>
      <c r="N14" s="40"/>
      <c r="O14" s="10"/>
      <c r="P14" s="40"/>
      <c r="Q14" s="10"/>
      <c r="R14" s="40"/>
      <c r="S14" s="10"/>
      <c r="T14" s="40"/>
      <c r="U14" s="10"/>
      <c r="V14" s="40"/>
      <c r="W14" s="10"/>
      <c r="X14" s="40"/>
      <c r="Y14" s="10"/>
      <c r="Z14" s="53">
        <f t="shared" si="4"/>
        <v>6234635.9233309682</v>
      </c>
    </row>
    <row r="15" spans="1:38" ht="16" x14ac:dyDescent="0.2">
      <c r="A15" s="44" t="s">
        <v>16</v>
      </c>
      <c r="B15" s="53">
        <v>963095.58097290481</v>
      </c>
      <c r="C15" s="10">
        <f t="shared" si="0"/>
        <v>2.875562001724917E-3</v>
      </c>
      <c r="D15" s="53">
        <v>796114.42295053997</v>
      </c>
      <c r="E15" s="10">
        <f t="shared" si="1"/>
        <v>2.5172708398740109E-3</v>
      </c>
      <c r="F15" s="53">
        <v>1030284.9997321055</v>
      </c>
      <c r="G15" s="10">
        <f t="shared" si="2"/>
        <v>2.3272288535656632E-3</v>
      </c>
      <c r="H15" s="53">
        <v>745531.58</v>
      </c>
      <c r="I15" s="10">
        <f t="shared" si="3"/>
        <v>2.3344948556720175E-3</v>
      </c>
      <c r="J15" s="53"/>
      <c r="K15" s="10"/>
      <c r="L15" s="53"/>
      <c r="M15" s="10"/>
      <c r="N15" s="53"/>
      <c r="O15" s="10"/>
      <c r="P15" s="53"/>
      <c r="Q15" s="10"/>
      <c r="R15" s="53"/>
      <c r="S15" s="10"/>
      <c r="T15" s="53"/>
      <c r="U15" s="10"/>
      <c r="V15" s="53"/>
      <c r="W15" s="10"/>
      <c r="X15" s="53"/>
      <c r="Y15" s="10"/>
      <c r="Z15" s="53">
        <f t="shared" si="4"/>
        <v>3535026.5836555501</v>
      </c>
    </row>
    <row r="16" spans="1:38" ht="16" x14ac:dyDescent="0.2">
      <c r="A16" s="44" t="s">
        <v>15</v>
      </c>
      <c r="B16" s="120">
        <v>379340.61236643652</v>
      </c>
      <c r="C16" s="10">
        <f t="shared" si="0"/>
        <v>1.132615985559874E-3</v>
      </c>
      <c r="D16" s="120">
        <v>359002.28110627539</v>
      </c>
      <c r="E16" s="10">
        <f t="shared" si="1"/>
        <v>1.1351458378656004E-3</v>
      </c>
      <c r="F16" s="120">
        <v>496841.95379659889</v>
      </c>
      <c r="G16" s="10">
        <f t="shared" si="2"/>
        <v>1.1222767785981885E-3</v>
      </c>
      <c r="H16" s="120">
        <v>358258.82</v>
      </c>
      <c r="I16" s="10">
        <f t="shared" si="3"/>
        <v>1.1218215226900614E-3</v>
      </c>
      <c r="J16" s="120"/>
      <c r="K16" s="10"/>
      <c r="L16" s="120"/>
      <c r="M16" s="10"/>
      <c r="N16" s="120"/>
      <c r="O16" s="10"/>
      <c r="P16" s="120"/>
      <c r="Q16" s="10"/>
      <c r="R16" s="120"/>
      <c r="S16" s="10"/>
      <c r="T16" s="120"/>
      <c r="U16" s="10"/>
      <c r="V16" s="120"/>
      <c r="W16" s="10"/>
      <c r="X16" s="120"/>
      <c r="Y16" s="10"/>
      <c r="Z16" s="53">
        <f t="shared" si="4"/>
        <v>1593443.6672693109</v>
      </c>
    </row>
    <row r="17" spans="1:40" ht="16" x14ac:dyDescent="0.2">
      <c r="A17" s="44" t="s">
        <v>19</v>
      </c>
      <c r="B17" s="53">
        <v>395268.50833708735</v>
      </c>
      <c r="C17" s="10">
        <f t="shared" si="0"/>
        <v>1.1801726905489704E-3</v>
      </c>
      <c r="D17" s="53">
        <v>330419.3270459529</v>
      </c>
      <c r="E17" s="10">
        <f t="shared" si="1"/>
        <v>1.0447680797201755E-3</v>
      </c>
      <c r="F17" s="53">
        <v>407108.5859533741</v>
      </c>
      <c r="G17" s="10">
        <f t="shared" si="2"/>
        <v>9.1958520992867102E-4</v>
      </c>
      <c r="H17" s="53">
        <v>314713.51</v>
      </c>
      <c r="I17" s="10">
        <f t="shared" si="3"/>
        <v>9.8546740314539604E-4</v>
      </c>
      <c r="J17" s="53"/>
      <c r="K17" s="10"/>
      <c r="L17" s="53"/>
      <c r="M17" s="10"/>
      <c r="N17" s="53"/>
      <c r="O17" s="10"/>
      <c r="P17" s="53"/>
      <c r="Q17" s="10"/>
      <c r="R17" s="53"/>
      <c r="S17" s="10"/>
      <c r="T17" s="53"/>
      <c r="U17" s="10"/>
      <c r="V17" s="53"/>
      <c r="W17" s="10"/>
      <c r="X17" s="53"/>
      <c r="Y17" s="10"/>
      <c r="Z17" s="53">
        <f t="shared" si="4"/>
        <v>1447509.9313364143</v>
      </c>
    </row>
    <row r="18" spans="1:40" ht="16" x14ac:dyDescent="0.2">
      <c r="A18" s="44" t="s">
        <v>18</v>
      </c>
      <c r="B18" s="53">
        <v>131531.46417101729</v>
      </c>
      <c r="C18" s="10">
        <f t="shared" si="0"/>
        <v>3.927199832225795E-4</v>
      </c>
      <c r="D18" s="53">
        <v>114940.57624846349</v>
      </c>
      <c r="E18" s="10">
        <f t="shared" si="1"/>
        <v>3.6343589887021557E-4</v>
      </c>
      <c r="F18" s="53">
        <v>147729.71216639603</v>
      </c>
      <c r="G18" s="10">
        <f t="shared" si="2"/>
        <v>3.3369489876294638E-4</v>
      </c>
      <c r="H18" s="53">
        <v>89623.81</v>
      </c>
      <c r="I18" s="10">
        <f t="shared" si="3"/>
        <v>2.8064045709603113E-4</v>
      </c>
      <c r="J18" s="53"/>
      <c r="K18" s="10"/>
      <c r="L18" s="53"/>
      <c r="M18" s="10"/>
      <c r="N18" s="53"/>
      <c r="O18" s="10"/>
      <c r="P18" s="53"/>
      <c r="Q18" s="10"/>
      <c r="R18" s="53"/>
      <c r="S18" s="10"/>
      <c r="T18" s="53"/>
      <c r="U18" s="10"/>
      <c r="V18" s="53"/>
      <c r="W18" s="10"/>
      <c r="X18" s="53"/>
      <c r="Y18" s="10"/>
      <c r="Z18" s="53">
        <f t="shared" si="4"/>
        <v>483825.56258587679</v>
      </c>
    </row>
    <row r="19" spans="1:40" ht="16" x14ac:dyDescent="0.2">
      <c r="A19" s="47" t="s">
        <v>12</v>
      </c>
      <c r="B19" s="48">
        <v>17650.28</v>
      </c>
      <c r="C19" s="10">
        <f t="shared" si="0"/>
        <v>5.2699311979537742E-5</v>
      </c>
      <c r="D19" s="48">
        <v>21171.315237084382</v>
      </c>
      <c r="E19" s="10">
        <f t="shared" si="1"/>
        <v>6.6942556185047071E-5</v>
      </c>
      <c r="F19" s="48">
        <v>33981.610052476004</v>
      </c>
      <c r="G19" s="10">
        <f t="shared" si="2"/>
        <v>7.6758356595798516E-5</v>
      </c>
      <c r="H19" s="48">
        <v>20841.75</v>
      </c>
      <c r="I19" s="10">
        <f t="shared" si="3"/>
        <v>6.5262102187813793E-5</v>
      </c>
      <c r="J19" s="121"/>
      <c r="K19" s="10"/>
      <c r="L19" s="121"/>
      <c r="M19" s="10"/>
      <c r="N19" s="121"/>
      <c r="O19" s="10"/>
      <c r="P19" s="121"/>
      <c r="Q19" s="10"/>
      <c r="R19" s="121"/>
      <c r="S19" s="10"/>
      <c r="T19" s="121"/>
      <c r="U19" s="10"/>
      <c r="V19" s="121"/>
      <c r="W19" s="10"/>
      <c r="X19" s="121"/>
      <c r="Y19" s="10"/>
      <c r="Z19" s="53">
        <f t="shared" si="4"/>
        <v>93644.955289560385</v>
      </c>
    </row>
    <row r="20" spans="1:40" ht="16" x14ac:dyDescent="0.2">
      <c r="A20" s="47"/>
      <c r="B20" s="48"/>
      <c r="C20" s="49"/>
      <c r="D20" s="48"/>
      <c r="E20" s="49"/>
      <c r="F20" s="48"/>
      <c r="G20" s="49"/>
      <c r="H20" s="48"/>
      <c r="I20" s="49"/>
      <c r="J20" s="48"/>
      <c r="K20" s="49"/>
      <c r="L20" s="48"/>
      <c r="M20" s="49"/>
      <c r="N20" s="48"/>
      <c r="O20" s="49"/>
      <c r="P20" s="48"/>
      <c r="Q20" s="49"/>
      <c r="R20" s="48"/>
      <c r="S20" s="49"/>
      <c r="T20" s="49"/>
      <c r="U20" s="49"/>
      <c r="V20" s="49"/>
      <c r="W20" s="49"/>
      <c r="X20" s="49"/>
      <c r="Y20" s="49"/>
      <c r="Z20" s="55"/>
    </row>
    <row r="21" spans="1:40" ht="16" x14ac:dyDescent="0.2">
      <c r="A21" s="7" t="s">
        <v>20</v>
      </c>
      <c r="B21" s="55">
        <f t="shared" ref="B21:T21" si="5">SUM(B4:B19)</f>
        <v>334924296.67494154</v>
      </c>
      <c r="C21" s="56">
        <f>SUM(C4:C19)</f>
        <v>1.0000000000000002</v>
      </c>
      <c r="D21" s="55">
        <f t="shared" si="5"/>
        <v>316260932.41138303</v>
      </c>
      <c r="E21" s="56">
        <f>SUM(E4:E19)</f>
        <v>0.99999999999999956</v>
      </c>
      <c r="F21" s="55">
        <f>SUM(F4:F19)</f>
        <v>442708931.76386786</v>
      </c>
      <c r="G21" s="56">
        <f>SUM(G4:G19)</f>
        <v>1</v>
      </c>
      <c r="H21" s="55">
        <f>SUM(H4:H19)</f>
        <v>319354561.08999997</v>
      </c>
      <c r="I21" s="56">
        <f>SUM(I4:I19)</f>
        <v>1.0000000000000002</v>
      </c>
      <c r="J21" s="55">
        <f t="shared" si="5"/>
        <v>0</v>
      </c>
      <c r="K21" s="56">
        <f t="shared" si="5"/>
        <v>0</v>
      </c>
      <c r="L21" s="55">
        <f t="shared" si="5"/>
        <v>0</v>
      </c>
      <c r="M21" s="56">
        <f t="shared" si="5"/>
        <v>0</v>
      </c>
      <c r="N21" s="55">
        <f t="shared" si="5"/>
        <v>0</v>
      </c>
      <c r="O21" s="56">
        <f t="shared" si="5"/>
        <v>0</v>
      </c>
      <c r="P21" s="55">
        <f t="shared" si="5"/>
        <v>0</v>
      </c>
      <c r="Q21" s="56">
        <f t="shared" si="5"/>
        <v>0</v>
      </c>
      <c r="R21" s="55">
        <f t="shared" si="5"/>
        <v>0</v>
      </c>
      <c r="S21" s="56">
        <f t="shared" si="5"/>
        <v>0</v>
      </c>
      <c r="T21" s="55">
        <f t="shared" si="5"/>
        <v>0</v>
      </c>
      <c r="U21" s="56">
        <f>SUM(U4:U19)</f>
        <v>0</v>
      </c>
      <c r="V21" s="55">
        <f>SUM(V4:V19)</f>
        <v>0</v>
      </c>
      <c r="W21" s="56">
        <f>SUM(W4:W19)</f>
        <v>0</v>
      </c>
      <c r="X21" s="55">
        <f>SUM(X4:X19)</f>
        <v>0</v>
      </c>
      <c r="Y21" s="56">
        <v>1.0000000000000002</v>
      </c>
      <c r="Z21" s="59">
        <f>SUM(Z4:Z20)</f>
        <v>1413248721.9401925</v>
      </c>
    </row>
    <row r="22" spans="1:40" ht="16" x14ac:dyDescent="0.2">
      <c r="A22" s="58" t="s">
        <v>21</v>
      </c>
      <c r="B22" s="9">
        <v>2398755</v>
      </c>
      <c r="C22" s="10"/>
      <c r="D22" s="9">
        <v>2272144</v>
      </c>
      <c r="E22" s="10"/>
      <c r="F22" s="9">
        <v>3000536</v>
      </c>
      <c r="G22" s="10"/>
      <c r="H22" s="9">
        <v>2190323</v>
      </c>
      <c r="I22" s="10"/>
      <c r="J22" s="9"/>
      <c r="K22" s="10"/>
      <c r="L22" s="9"/>
      <c r="M22" s="10"/>
      <c r="N22" s="9"/>
      <c r="O22" s="10"/>
      <c r="P22" s="9"/>
      <c r="Q22" s="10"/>
      <c r="R22" s="9"/>
      <c r="S22" s="10"/>
      <c r="T22" s="9"/>
      <c r="U22" s="10"/>
      <c r="V22" s="9"/>
      <c r="W22" s="10"/>
      <c r="X22" s="9"/>
      <c r="Y22" s="10"/>
      <c r="Z22" s="15">
        <f>B22+D22+F22+H22</f>
        <v>9861758</v>
      </c>
    </row>
    <row r="23" spans="1:40" ht="16" x14ac:dyDescent="0.2">
      <c r="A23" s="19" t="s">
        <v>22</v>
      </c>
      <c r="B23" s="15">
        <f>B21/B22</f>
        <v>139.62422034552989</v>
      </c>
      <c r="C23" s="16"/>
      <c r="D23" s="15">
        <f>D21/D22</f>
        <v>139.19053211917159</v>
      </c>
      <c r="E23" s="16"/>
      <c r="F23" s="15">
        <f>F21/F22</f>
        <v>147.54328285475256</v>
      </c>
      <c r="G23" s="16"/>
      <c r="H23" s="15">
        <f>H21/H22</f>
        <v>145.8024962939256</v>
      </c>
      <c r="I23" s="16"/>
      <c r="J23" s="15" t="e">
        <f>J21/J22</f>
        <v>#DIV/0!</v>
      </c>
      <c r="K23" s="16"/>
      <c r="L23" s="15" t="e">
        <f>L21/L22</f>
        <v>#DIV/0!</v>
      </c>
      <c r="M23" s="16"/>
      <c r="N23" s="15" t="e">
        <f>N21/N22</f>
        <v>#DIV/0!</v>
      </c>
      <c r="O23" s="16"/>
      <c r="P23" s="15" t="e">
        <f>P21/P22</f>
        <v>#DIV/0!</v>
      </c>
      <c r="Q23" s="16"/>
      <c r="R23" s="15" t="e">
        <f>R21/R22</f>
        <v>#DIV/0!</v>
      </c>
      <c r="S23" s="16"/>
      <c r="T23" s="15" t="e">
        <f>T21/T22</f>
        <v>#DIV/0!</v>
      </c>
      <c r="U23" s="16"/>
      <c r="V23" s="15" t="e">
        <f>V21/V22</f>
        <v>#DIV/0!</v>
      </c>
      <c r="W23" s="16"/>
      <c r="X23" s="15" t="e">
        <f>X21/X22</f>
        <v>#DIV/0!</v>
      </c>
      <c r="Y23" s="16"/>
      <c r="Z23" s="53">
        <f>Z21/Z22</f>
        <v>143.30596248054277</v>
      </c>
    </row>
    <row r="27" spans="1:40" ht="20" x14ac:dyDescent="0.2">
      <c r="A27" s="176" t="s">
        <v>29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7"/>
    </row>
    <row r="28" spans="1:40" ht="20" thickBot="1" x14ac:dyDescent="0.3">
      <c r="A28" s="116" t="s">
        <v>1</v>
      </c>
      <c r="B28" s="117">
        <v>45566</v>
      </c>
      <c r="C28" s="118" t="s">
        <v>2</v>
      </c>
      <c r="D28" s="117">
        <v>45598</v>
      </c>
      <c r="E28" s="118" t="s">
        <v>2</v>
      </c>
      <c r="F28" s="117">
        <v>45628</v>
      </c>
      <c r="G28" s="118" t="s">
        <v>2</v>
      </c>
      <c r="H28" s="117">
        <v>45659</v>
      </c>
      <c r="I28" s="118" t="s">
        <v>2</v>
      </c>
      <c r="J28" s="117">
        <v>45690</v>
      </c>
      <c r="K28" s="118" t="s">
        <v>2</v>
      </c>
      <c r="L28" s="117">
        <v>45718</v>
      </c>
      <c r="M28" s="118" t="s">
        <v>2</v>
      </c>
      <c r="N28" s="117">
        <v>45749</v>
      </c>
      <c r="O28" s="118" t="s">
        <v>2</v>
      </c>
      <c r="P28" s="117">
        <v>45779</v>
      </c>
      <c r="Q28" s="118" t="s">
        <v>2</v>
      </c>
      <c r="R28" s="117">
        <v>45810</v>
      </c>
      <c r="S28" s="118" t="s">
        <v>2</v>
      </c>
      <c r="T28" s="117">
        <v>45840</v>
      </c>
      <c r="U28" s="118" t="s">
        <v>2</v>
      </c>
      <c r="V28" s="117">
        <v>45871</v>
      </c>
      <c r="W28" s="118" t="s">
        <v>2</v>
      </c>
      <c r="X28" s="117">
        <v>45902</v>
      </c>
      <c r="Y28" s="118" t="s">
        <v>2</v>
      </c>
      <c r="Z28" s="117" t="s">
        <v>38</v>
      </c>
    </row>
    <row r="29" spans="1:40" ht="16" thickBot="1" x14ac:dyDescent="0.25">
      <c r="A29" s="44" t="s">
        <v>9</v>
      </c>
      <c r="B29" s="53">
        <v>12587539.281951763</v>
      </c>
      <c r="C29" s="148">
        <f>B29/$B$45</f>
        <v>0.49556644594922239</v>
      </c>
      <c r="D29" s="53">
        <v>11023904.169720586</v>
      </c>
      <c r="E29" s="148">
        <f>D29/$D$45</f>
        <v>0.50898442577756009</v>
      </c>
      <c r="F29" s="48">
        <v>16546987.371497653</v>
      </c>
      <c r="G29" s="149">
        <f>F29/$F$45</f>
        <v>0.55908105430305877</v>
      </c>
      <c r="H29" s="48">
        <v>13810761.109999999</v>
      </c>
      <c r="I29" s="149">
        <f>H29/$H$45</f>
        <v>0.51637337511348647</v>
      </c>
      <c r="J29" s="121"/>
      <c r="K29" s="149"/>
      <c r="L29" s="121"/>
      <c r="M29" s="149"/>
      <c r="N29" s="53"/>
      <c r="O29" s="150"/>
      <c r="P29" s="151"/>
      <c r="Q29" s="150"/>
      <c r="R29" s="151"/>
      <c r="S29" s="150"/>
      <c r="T29" s="151"/>
      <c r="U29" s="150"/>
      <c r="V29" s="151"/>
      <c r="W29" s="150"/>
      <c r="X29" s="151"/>
      <c r="Y29" s="150"/>
      <c r="Z29" s="53">
        <f>B29+D29+F29+H29</f>
        <v>53969191.933170006</v>
      </c>
    </row>
    <row r="30" spans="1:40" ht="17" thickBot="1" x14ac:dyDescent="0.25">
      <c r="A30" s="8" t="s">
        <v>4</v>
      </c>
      <c r="B30" s="9">
        <v>8421202.7394583765</v>
      </c>
      <c r="C30" s="148">
        <f t="shared" ref="C30:C43" si="6">B30/$B$45</f>
        <v>0.33153942313371326</v>
      </c>
      <c r="D30" s="9">
        <v>6960214.5066308901</v>
      </c>
      <c r="E30" s="148">
        <f t="shared" ref="E30:E44" si="7">D30/$D$45</f>
        <v>0.32135990384212126</v>
      </c>
      <c r="F30" s="55">
        <v>8329948.2524265116</v>
      </c>
      <c r="G30" s="149">
        <f t="shared" ref="G30:G44" si="8">F30/$F$45</f>
        <v>0.28144798486269856</v>
      </c>
      <c r="H30" s="55">
        <v>7956296.2300000004</v>
      </c>
      <c r="I30" s="149">
        <f t="shared" ref="I30:I44" si="9">H30/$H$45</f>
        <v>0.29747958892091853</v>
      </c>
      <c r="J30" s="121"/>
      <c r="K30" s="149"/>
      <c r="L30" s="121"/>
      <c r="M30" s="149"/>
      <c r="N30" s="53"/>
      <c r="O30" s="150"/>
      <c r="P30" s="151"/>
      <c r="Q30" s="150"/>
      <c r="R30" s="151"/>
      <c r="S30" s="150"/>
      <c r="T30" s="151"/>
      <c r="U30" s="150"/>
      <c r="V30" s="151"/>
      <c r="W30" s="150"/>
      <c r="X30" s="151"/>
      <c r="Y30" s="150"/>
      <c r="Z30" s="53">
        <f t="shared" ref="Z30:Z44" si="10">B30+D30+F30+H30</f>
        <v>31667661.728515778</v>
      </c>
    </row>
    <row r="31" spans="1:40" ht="17" thickBot="1" x14ac:dyDescent="0.25">
      <c r="A31" s="73" t="s">
        <v>19</v>
      </c>
      <c r="B31" s="44">
        <v>1119406.0573202451</v>
      </c>
      <c r="C31" s="148">
        <f t="shared" si="6"/>
        <v>4.4070573999766702E-2</v>
      </c>
      <c r="D31" s="44">
        <v>841805.93859905098</v>
      </c>
      <c r="E31" s="148">
        <f t="shared" si="7"/>
        <v>3.8867002622432804E-2</v>
      </c>
      <c r="F31" s="55">
        <v>928052.65761669748</v>
      </c>
      <c r="G31" s="149">
        <f t="shared" si="8"/>
        <v>3.1356563380403282E-2</v>
      </c>
      <c r="H31" s="55">
        <v>991967.13</v>
      </c>
      <c r="I31" s="149">
        <f t="shared" si="9"/>
        <v>3.7088862144523657E-2</v>
      </c>
      <c r="J31" s="121"/>
      <c r="K31" s="149"/>
      <c r="L31" s="121"/>
      <c r="M31" s="149"/>
      <c r="N31" s="53"/>
      <c r="O31" s="150"/>
      <c r="P31" s="151"/>
      <c r="Q31" s="150"/>
      <c r="R31" s="151"/>
      <c r="S31" s="150"/>
      <c r="T31" s="151"/>
      <c r="U31" s="150"/>
      <c r="V31" s="151"/>
      <c r="W31" s="150"/>
      <c r="X31" s="151"/>
      <c r="Y31" s="150"/>
      <c r="Z31" s="53">
        <f t="shared" si="10"/>
        <v>3881231.7835359937</v>
      </c>
    </row>
    <row r="32" spans="1:40" ht="17" thickBot="1" x14ac:dyDescent="0.25">
      <c r="A32" s="19" t="s">
        <v>6</v>
      </c>
      <c r="B32" s="53">
        <v>1389918.8057926288</v>
      </c>
      <c r="C32" s="148">
        <f t="shared" si="6"/>
        <v>5.4720553979303165E-2</v>
      </c>
      <c r="D32" s="53">
        <v>1235274.6080396737</v>
      </c>
      <c r="E32" s="148">
        <f t="shared" si="7"/>
        <v>5.703383550608368E-2</v>
      </c>
      <c r="F32" s="55">
        <v>1635811.637957871</v>
      </c>
      <c r="G32" s="149">
        <f t="shared" si="8"/>
        <v>5.5269957887683137E-2</v>
      </c>
      <c r="H32" s="55">
        <v>1529160.17</v>
      </c>
      <c r="I32" s="149">
        <f t="shared" si="9"/>
        <v>5.7174082715852045E-2</v>
      </c>
      <c r="J32" s="121"/>
      <c r="K32" s="149"/>
      <c r="L32" s="121"/>
      <c r="M32" s="149"/>
      <c r="N32" s="53"/>
      <c r="O32" s="150"/>
      <c r="P32" s="151"/>
      <c r="Q32" s="150"/>
      <c r="R32" s="151"/>
      <c r="S32" s="150"/>
      <c r="T32" s="151"/>
      <c r="U32" s="150"/>
      <c r="V32" s="151"/>
      <c r="W32" s="150"/>
      <c r="X32" s="151"/>
      <c r="Y32" s="150"/>
      <c r="Z32" s="53">
        <f t="shared" si="10"/>
        <v>5790165.2217901731</v>
      </c>
    </row>
    <row r="33" spans="1:26" ht="17" thickBot="1" x14ac:dyDescent="0.25">
      <c r="A33" s="75" t="s">
        <v>16</v>
      </c>
      <c r="B33" s="48">
        <v>442739.81275655585</v>
      </c>
      <c r="C33" s="148">
        <f t="shared" si="6"/>
        <v>1.743049142278191E-2</v>
      </c>
      <c r="D33" s="48">
        <v>367490.95429401175</v>
      </c>
      <c r="E33" s="148">
        <f t="shared" si="7"/>
        <v>1.6967416395322864E-2</v>
      </c>
      <c r="F33" s="55">
        <v>410131.83373316331</v>
      </c>
      <c r="G33" s="149">
        <f t="shared" si="8"/>
        <v>1.3857322354747787E-2</v>
      </c>
      <c r="H33" s="55">
        <v>498503.44</v>
      </c>
      <c r="I33" s="149">
        <f t="shared" si="9"/>
        <v>1.8638647194621077E-2</v>
      </c>
      <c r="J33" s="121"/>
      <c r="K33" s="149"/>
      <c r="L33" s="121"/>
      <c r="M33" s="149"/>
      <c r="N33" s="53"/>
      <c r="O33" s="150"/>
      <c r="P33" s="151"/>
      <c r="Q33" s="150"/>
      <c r="R33" s="151"/>
      <c r="S33" s="150"/>
      <c r="T33" s="151"/>
      <c r="U33" s="150"/>
      <c r="V33" s="151"/>
      <c r="W33" s="150"/>
      <c r="X33" s="151"/>
      <c r="Y33" s="150"/>
      <c r="Z33" s="53">
        <f t="shared" si="10"/>
        <v>1718866.0407837308</v>
      </c>
    </row>
    <row r="34" spans="1:26" ht="17" thickBot="1" x14ac:dyDescent="0.25">
      <c r="A34" s="79" t="s">
        <v>7</v>
      </c>
      <c r="B34" s="53">
        <v>346499.00670988869</v>
      </c>
      <c r="C34" s="148">
        <f t="shared" si="6"/>
        <v>1.3641528930627518E-2</v>
      </c>
      <c r="D34" s="53">
        <v>316404.58711748838</v>
      </c>
      <c r="E34" s="148">
        <f t="shared" si="7"/>
        <v>1.4608708911832158E-2</v>
      </c>
      <c r="F34" s="55">
        <v>496143.11322576262</v>
      </c>
      <c r="G34" s="149">
        <f t="shared" si="8"/>
        <v>1.6763426997306968E-2</v>
      </c>
      <c r="H34" s="55">
        <v>419548.02</v>
      </c>
      <c r="I34" s="149">
        <f t="shared" si="9"/>
        <v>1.5686566828870485E-2</v>
      </c>
      <c r="J34" s="121"/>
      <c r="K34" s="149"/>
      <c r="L34" s="121"/>
      <c r="M34" s="149"/>
      <c r="N34" s="53"/>
      <c r="O34" s="150"/>
      <c r="P34" s="151"/>
      <c r="Q34" s="150"/>
      <c r="R34" s="151"/>
      <c r="S34" s="150"/>
      <c r="T34" s="151"/>
      <c r="U34" s="150"/>
      <c r="V34" s="151"/>
      <c r="W34" s="150"/>
      <c r="X34" s="151"/>
      <c r="Y34" s="150"/>
      <c r="Z34" s="53">
        <f t="shared" si="10"/>
        <v>1578594.7270531398</v>
      </c>
    </row>
    <row r="35" spans="1:26" ht="17" thickBot="1" x14ac:dyDescent="0.25">
      <c r="A35" s="77" t="s">
        <v>15</v>
      </c>
      <c r="B35" s="53">
        <v>228721.04552443148</v>
      </c>
      <c r="C35" s="148">
        <f t="shared" si="6"/>
        <v>9.004657153829183E-3</v>
      </c>
      <c r="D35" s="53">
        <v>158331.09800364447</v>
      </c>
      <c r="E35" s="148">
        <f t="shared" si="7"/>
        <v>7.3103014829779831E-3</v>
      </c>
      <c r="F35" s="55">
        <v>242211.22738788291</v>
      </c>
      <c r="G35" s="149">
        <f t="shared" si="8"/>
        <v>8.1837077246647537E-3</v>
      </c>
      <c r="H35" s="55">
        <v>209172.77</v>
      </c>
      <c r="I35" s="149">
        <f t="shared" si="9"/>
        <v>7.820803528961846E-3</v>
      </c>
      <c r="J35" s="121"/>
      <c r="K35" s="149"/>
      <c r="L35" s="121"/>
      <c r="M35" s="149"/>
      <c r="N35" s="53"/>
      <c r="O35" s="150"/>
      <c r="P35" s="151"/>
      <c r="Q35" s="150"/>
      <c r="R35" s="151"/>
      <c r="S35" s="150"/>
      <c r="T35" s="151"/>
      <c r="U35" s="150"/>
      <c r="V35" s="151"/>
      <c r="W35" s="150"/>
      <c r="X35" s="151"/>
      <c r="Y35" s="150"/>
      <c r="Z35" s="53">
        <f t="shared" si="10"/>
        <v>838436.14091595891</v>
      </c>
    </row>
    <row r="36" spans="1:26" ht="17" thickBot="1" x14ac:dyDescent="0.25">
      <c r="A36" s="34" t="s">
        <v>8</v>
      </c>
      <c r="B36" s="78">
        <v>224697.17716858888</v>
      </c>
      <c r="C36" s="148">
        <f t="shared" si="6"/>
        <v>8.8462390472075318E-3</v>
      </c>
      <c r="D36" s="78">
        <v>206920.07071214204</v>
      </c>
      <c r="E36" s="148">
        <f t="shared" si="7"/>
        <v>9.5537018239465685E-3</v>
      </c>
      <c r="F36" s="55">
        <v>316561.31935731141</v>
      </c>
      <c r="G36" s="149">
        <f t="shared" si="8"/>
        <v>1.0695810192174839E-2</v>
      </c>
      <c r="H36" s="55">
        <v>388111.04</v>
      </c>
      <c r="I36" s="149">
        <f t="shared" si="9"/>
        <v>1.4511163146431784E-2</v>
      </c>
      <c r="J36" s="121"/>
      <c r="K36" s="149"/>
      <c r="L36" s="121"/>
      <c r="M36" s="149"/>
      <c r="N36" s="53"/>
      <c r="O36" s="150"/>
      <c r="P36" s="151"/>
      <c r="Q36" s="150"/>
      <c r="R36" s="151"/>
      <c r="S36" s="150"/>
      <c r="T36" s="151"/>
      <c r="U36" s="150"/>
      <c r="V36" s="151"/>
      <c r="W36" s="150"/>
      <c r="X36" s="151"/>
      <c r="Y36" s="150"/>
      <c r="Z36" s="53">
        <f t="shared" si="10"/>
        <v>1136289.6072380424</v>
      </c>
    </row>
    <row r="37" spans="1:26" ht="17" thickBot="1" x14ac:dyDescent="0.25">
      <c r="A37" s="14" t="s">
        <v>5</v>
      </c>
      <c r="B37" s="53">
        <v>151062.2098209362</v>
      </c>
      <c r="C37" s="148">
        <f t="shared" si="6"/>
        <v>5.947259489035686E-3</v>
      </c>
      <c r="D37" s="53">
        <v>141836.16007710152</v>
      </c>
      <c r="E37" s="148">
        <f t="shared" si="7"/>
        <v>6.5487140834940161E-3</v>
      </c>
      <c r="F37" s="55">
        <v>178894.67976964902</v>
      </c>
      <c r="G37" s="149">
        <f t="shared" si="8"/>
        <v>6.0444009492086198E-3</v>
      </c>
      <c r="H37" s="55">
        <v>191189.38</v>
      </c>
      <c r="I37" s="149">
        <f t="shared" si="9"/>
        <v>7.1484188778684118E-3</v>
      </c>
      <c r="J37" s="121"/>
      <c r="K37" s="149"/>
      <c r="L37" s="121"/>
      <c r="M37" s="149"/>
      <c r="N37" s="53"/>
      <c r="O37" s="150"/>
      <c r="P37" s="151"/>
      <c r="Q37" s="150"/>
      <c r="R37" s="151"/>
      <c r="S37" s="150"/>
      <c r="T37" s="151"/>
      <c r="U37" s="150"/>
      <c r="V37" s="151"/>
      <c r="W37" s="150"/>
      <c r="X37" s="151"/>
      <c r="Y37" s="150"/>
      <c r="Z37" s="53">
        <f t="shared" si="10"/>
        <v>662982.42966768681</v>
      </c>
    </row>
    <row r="38" spans="1:26" ht="17" thickBot="1" x14ac:dyDescent="0.25">
      <c r="A38" s="24" t="s">
        <v>18</v>
      </c>
      <c r="B38" s="35">
        <v>181928.69840908915</v>
      </c>
      <c r="C38" s="148">
        <f t="shared" si="6"/>
        <v>7.1624609438979111E-3</v>
      </c>
      <c r="D38" s="35">
        <v>144861.2247363698</v>
      </c>
      <c r="E38" s="148">
        <f t="shared" si="7"/>
        <v>6.6883842742751359E-3</v>
      </c>
      <c r="F38" s="55">
        <v>192189.97614661552</v>
      </c>
      <c r="G38" s="149">
        <f t="shared" si="8"/>
        <v>6.4936155493544884E-3</v>
      </c>
      <c r="H38" s="55">
        <v>234600.42</v>
      </c>
      <c r="I38" s="149">
        <f t="shared" si="9"/>
        <v>8.771523141525215E-3</v>
      </c>
      <c r="J38" s="121"/>
      <c r="K38" s="149"/>
      <c r="L38" s="121"/>
      <c r="M38" s="149"/>
      <c r="N38" s="53"/>
      <c r="O38" s="150"/>
      <c r="P38" s="151"/>
      <c r="Q38" s="150"/>
      <c r="R38" s="151"/>
      <c r="S38" s="150"/>
      <c r="T38" s="151"/>
      <c r="U38" s="150"/>
      <c r="V38" s="151"/>
      <c r="W38" s="150"/>
      <c r="X38" s="151"/>
      <c r="Y38" s="150"/>
      <c r="Z38" s="53">
        <f t="shared" si="10"/>
        <v>753580.31929207442</v>
      </c>
    </row>
    <row r="39" spans="1:26" ht="17" thickBot="1" x14ac:dyDescent="0.25">
      <c r="A39" s="44" t="s">
        <v>10</v>
      </c>
      <c r="B39" s="53">
        <v>79173.905730785205</v>
      </c>
      <c r="C39" s="148">
        <f t="shared" si="6"/>
        <v>3.1170453728935859E-3</v>
      </c>
      <c r="D39" s="53">
        <v>65156.647255548582</v>
      </c>
      <c r="E39" s="148">
        <f t="shared" si="7"/>
        <v>3.0083460612844756E-3</v>
      </c>
      <c r="F39" s="55">
        <v>59924.664809507893</v>
      </c>
      <c r="G39" s="149">
        <f t="shared" si="8"/>
        <v>2.0247035927618996E-3</v>
      </c>
      <c r="H39" s="55">
        <v>107939.62</v>
      </c>
      <c r="I39" s="149">
        <f t="shared" si="9"/>
        <v>4.0357765545238067E-3</v>
      </c>
      <c r="J39" s="121"/>
      <c r="K39" s="149"/>
      <c r="L39" s="121"/>
      <c r="M39" s="149"/>
      <c r="N39" s="53"/>
      <c r="O39" s="150"/>
      <c r="P39" s="151"/>
      <c r="Q39" s="150"/>
      <c r="R39" s="151"/>
      <c r="S39" s="150"/>
      <c r="T39" s="151"/>
      <c r="U39" s="150"/>
      <c r="V39" s="151"/>
      <c r="W39" s="150"/>
      <c r="X39" s="151"/>
      <c r="Y39" s="150"/>
      <c r="Z39" s="53">
        <f t="shared" si="10"/>
        <v>312194.83779584168</v>
      </c>
    </row>
    <row r="40" spans="1:26" ht="17" thickBot="1" x14ac:dyDescent="0.25">
      <c r="A40" s="44" t="s">
        <v>13</v>
      </c>
      <c r="B40" s="25">
        <v>102019.67455436132</v>
      </c>
      <c r="C40" s="148">
        <f t="shared" si="6"/>
        <v>4.0164742610409518E-3</v>
      </c>
      <c r="D40" s="25">
        <v>88477.973320961348</v>
      </c>
      <c r="E40" s="148">
        <f t="shared" si="7"/>
        <v>4.0851144704638007E-3</v>
      </c>
      <c r="F40" s="55">
        <v>101494.53546821816</v>
      </c>
      <c r="G40" s="149">
        <f t="shared" si="8"/>
        <v>3.4292448904210886E-3</v>
      </c>
      <c r="H40" s="55">
        <v>81919.14</v>
      </c>
      <c r="I40" s="149">
        <f t="shared" si="9"/>
        <v>3.0628914996991218E-3</v>
      </c>
      <c r="J40" s="121"/>
      <c r="K40" s="149"/>
      <c r="L40" s="121"/>
      <c r="M40" s="149"/>
      <c r="N40" s="53"/>
      <c r="O40" s="150"/>
      <c r="P40" s="151"/>
      <c r="Q40" s="150"/>
      <c r="R40" s="151"/>
      <c r="S40" s="150"/>
      <c r="T40" s="151"/>
      <c r="U40" s="150"/>
      <c r="V40" s="151"/>
      <c r="W40" s="150"/>
      <c r="X40" s="151"/>
      <c r="Y40" s="150"/>
      <c r="Z40" s="53">
        <f t="shared" si="10"/>
        <v>373911.32334354083</v>
      </c>
    </row>
    <row r="41" spans="1:26" ht="17" thickBot="1" x14ac:dyDescent="0.25">
      <c r="A41" s="44" t="s">
        <v>14</v>
      </c>
      <c r="B41" s="25">
        <v>74921.501981817113</v>
      </c>
      <c r="C41" s="148">
        <f t="shared" si="6"/>
        <v>2.9496299181796673E-3</v>
      </c>
      <c r="D41" s="25">
        <v>62316.26824679823</v>
      </c>
      <c r="E41" s="148">
        <f t="shared" si="7"/>
        <v>2.8772029874240945E-3</v>
      </c>
      <c r="F41" s="55">
        <v>80537.622567814091</v>
      </c>
      <c r="G41" s="149">
        <f t="shared" si="8"/>
        <v>2.7211635523355067E-3</v>
      </c>
      <c r="H41" s="55">
        <v>94659.74</v>
      </c>
      <c r="I41" s="149">
        <f t="shared" si="9"/>
        <v>3.5392524019384115E-3</v>
      </c>
      <c r="J41" s="121"/>
      <c r="K41" s="149"/>
      <c r="L41" s="121"/>
      <c r="M41" s="149"/>
      <c r="N41" s="53"/>
      <c r="O41" s="150"/>
      <c r="P41" s="151"/>
      <c r="Q41" s="150"/>
      <c r="R41" s="151"/>
      <c r="S41" s="150"/>
      <c r="T41" s="151"/>
      <c r="U41" s="150"/>
      <c r="V41" s="151"/>
      <c r="W41" s="150"/>
      <c r="X41" s="151"/>
      <c r="Y41" s="150"/>
      <c r="Z41" s="53">
        <f t="shared" si="10"/>
        <v>312435.13279642945</v>
      </c>
    </row>
    <row r="42" spans="1:26" ht="17" thickBot="1" x14ac:dyDescent="0.25">
      <c r="A42" s="44" t="s">
        <v>11</v>
      </c>
      <c r="B42" s="25">
        <v>45443.151913122427</v>
      </c>
      <c r="C42" s="148">
        <f t="shared" si="6"/>
        <v>1.7890789281274702E-3</v>
      </c>
      <c r="D42" s="25">
        <v>40470.21322555808</v>
      </c>
      <c r="E42" s="148">
        <f t="shared" si="7"/>
        <v>1.8685492836816085E-3</v>
      </c>
      <c r="F42" s="55">
        <v>64600.881823147771</v>
      </c>
      <c r="G42" s="149">
        <f t="shared" si="8"/>
        <v>2.1827011955544771E-3</v>
      </c>
      <c r="H42" s="55">
        <v>81558.33</v>
      </c>
      <c r="I42" s="149">
        <f t="shared" si="9"/>
        <v>3.0494011007275697E-3</v>
      </c>
      <c r="J42" s="121"/>
      <c r="K42" s="149"/>
      <c r="L42" s="121"/>
      <c r="M42" s="149"/>
      <c r="N42" s="53"/>
      <c r="O42" s="150"/>
      <c r="P42" s="151"/>
      <c r="Q42" s="150"/>
      <c r="R42" s="151"/>
      <c r="S42" s="150"/>
      <c r="T42" s="151"/>
      <c r="U42" s="150"/>
      <c r="V42" s="151"/>
      <c r="W42" s="150"/>
      <c r="X42" s="151"/>
      <c r="Y42" s="150"/>
      <c r="Z42" s="53">
        <f t="shared" si="10"/>
        <v>232072.57696182828</v>
      </c>
    </row>
    <row r="43" spans="1:26" ht="17" thickBot="1" x14ac:dyDescent="0.25">
      <c r="A43" s="44" t="s">
        <v>12</v>
      </c>
      <c r="B43" s="25">
        <v>5032.752342161346</v>
      </c>
      <c r="C43" s="148">
        <f t="shared" si="6"/>
        <v>1.9813747037306608E-4</v>
      </c>
      <c r="D43" s="25">
        <v>5100.9366032233938</v>
      </c>
      <c r="E43" s="148">
        <f t="shared" si="7"/>
        <v>2.355152265429393E-4</v>
      </c>
      <c r="F43" s="55">
        <v>12466.804338926609</v>
      </c>
      <c r="G43" s="149">
        <f t="shared" si="8"/>
        <v>4.2122193950560753E-4</v>
      </c>
      <c r="H43" s="55">
        <v>150301.32</v>
      </c>
      <c r="I43" s="149">
        <f t="shared" si="9"/>
        <v>5.619646830051654E-3</v>
      </c>
      <c r="J43" s="121"/>
      <c r="K43" s="149"/>
      <c r="L43" s="121"/>
      <c r="M43" s="149"/>
      <c r="N43" s="53"/>
      <c r="O43" s="150"/>
      <c r="P43" s="151"/>
      <c r="Q43" s="150"/>
      <c r="R43" s="151"/>
      <c r="S43" s="150"/>
      <c r="T43" s="151"/>
      <c r="U43" s="150"/>
      <c r="V43" s="151"/>
      <c r="W43" s="150"/>
      <c r="X43" s="151"/>
      <c r="Y43" s="150"/>
      <c r="Z43" s="53">
        <f t="shared" si="10"/>
        <v>172901.81328431136</v>
      </c>
    </row>
    <row r="44" spans="1:26" ht="16" x14ac:dyDescent="0.2">
      <c r="A44" s="24" t="s">
        <v>31</v>
      </c>
      <c r="B44" s="25"/>
      <c r="C44" s="148"/>
      <c r="D44" s="25">
        <v>62.317298529382349</v>
      </c>
      <c r="E44" s="148">
        <f t="shared" si="7"/>
        <v>2.8772505565775805E-6</v>
      </c>
      <c r="F44" s="55">
        <v>802.68270147061764</v>
      </c>
      <c r="G44" s="149">
        <f t="shared" si="8"/>
        <v>2.7120628120017896E-5</v>
      </c>
      <c r="H44" s="55">
        <v>0</v>
      </c>
      <c r="I44" s="149">
        <f t="shared" si="9"/>
        <v>0</v>
      </c>
      <c r="J44" s="121"/>
      <c r="K44" s="149"/>
      <c r="L44" s="121"/>
      <c r="M44" s="149"/>
      <c r="N44" s="53"/>
      <c r="O44" s="150"/>
      <c r="P44" s="151"/>
      <c r="Q44" s="150"/>
      <c r="R44" s="151"/>
      <c r="S44" s="150"/>
      <c r="T44" s="151"/>
      <c r="U44" s="150"/>
      <c r="V44" s="151"/>
      <c r="W44" s="150"/>
      <c r="X44" s="151"/>
      <c r="Y44" s="150"/>
      <c r="Z44" s="53">
        <f t="shared" si="10"/>
        <v>865</v>
      </c>
    </row>
    <row r="45" spans="1:26" ht="16" x14ac:dyDescent="0.2">
      <c r="A45" s="7" t="s">
        <v>20</v>
      </c>
      <c r="B45" s="55">
        <f t="shared" ref="B45:I45" si="11">SUM(B29:B44)</f>
        <v>25400305.821434751</v>
      </c>
      <c r="C45" s="81">
        <f t="shared" si="11"/>
        <v>1</v>
      </c>
      <c r="D45" s="55">
        <f t="shared" si="11"/>
        <v>21658627.673881575</v>
      </c>
      <c r="E45" s="81">
        <f t="shared" si="11"/>
        <v>1</v>
      </c>
      <c r="F45" s="55">
        <f t="shared" si="11"/>
        <v>29596759.260828208</v>
      </c>
      <c r="G45" s="56">
        <f t="shared" si="11"/>
        <v>0.99999999999999978</v>
      </c>
      <c r="H45" s="55">
        <f t="shared" si="11"/>
        <v>26745687.859999999</v>
      </c>
      <c r="I45" s="56">
        <f t="shared" si="11"/>
        <v>1</v>
      </c>
      <c r="J45" s="55"/>
      <c r="K45" s="56"/>
      <c r="L45" s="55"/>
      <c r="M45" s="56"/>
      <c r="N45" s="53"/>
      <c r="O45" s="56"/>
      <c r="P45" s="151"/>
      <c r="Q45" s="56"/>
      <c r="R45" s="151"/>
      <c r="S45" s="56"/>
      <c r="T45" s="151"/>
      <c r="U45" s="56"/>
      <c r="V45" s="151"/>
      <c r="W45" s="56"/>
      <c r="X45" s="151"/>
      <c r="Y45" s="56"/>
      <c r="Z45" s="153">
        <f>B45+D45+F45+H45</f>
        <v>103401380.61614454</v>
      </c>
    </row>
    <row r="46" spans="1:26" ht="16" x14ac:dyDescent="0.2">
      <c r="A46" s="58" t="s">
        <v>24</v>
      </c>
      <c r="B46" s="59">
        <v>45333</v>
      </c>
      <c r="C46" s="83"/>
      <c r="D46" s="59">
        <v>36956</v>
      </c>
      <c r="E46" s="83"/>
      <c r="F46" s="59">
        <v>46918</v>
      </c>
      <c r="G46" s="83"/>
      <c r="H46" s="59">
        <v>43744</v>
      </c>
      <c r="I46" s="83"/>
      <c r="J46" s="59"/>
      <c r="K46" s="83"/>
      <c r="L46" s="59"/>
      <c r="M46" s="83"/>
      <c r="N46" s="53"/>
      <c r="O46" s="83"/>
      <c r="P46" s="59"/>
      <c r="Q46" s="83"/>
      <c r="R46" s="59"/>
      <c r="S46" s="83"/>
      <c r="T46" s="59"/>
      <c r="U46" s="83"/>
      <c r="V46" s="59"/>
      <c r="W46" s="83"/>
      <c r="X46" s="59"/>
      <c r="Y46" s="83"/>
      <c r="Z46" s="59">
        <f>B46+D46+F46+H46+J46+L46+N46+P46+R46+T46+V46+X46</f>
        <v>172951</v>
      </c>
    </row>
    <row r="47" spans="1:26" ht="16" x14ac:dyDescent="0.2">
      <c r="A47" s="19" t="s">
        <v>22</v>
      </c>
      <c r="B47" s="15">
        <f>B45/B46</f>
        <v>560.30498359770479</v>
      </c>
      <c r="C47" s="85"/>
      <c r="D47" s="15">
        <f>D45/D46</f>
        <v>586.0652579792611</v>
      </c>
      <c r="E47" s="85"/>
      <c r="F47" s="15">
        <f>F45/F46</f>
        <v>630.81885973034252</v>
      </c>
      <c r="G47" s="85"/>
      <c r="H47" s="15">
        <f>H45/H46</f>
        <v>611.41385927212878</v>
      </c>
      <c r="I47" s="85"/>
      <c r="J47" s="15" t="e">
        <f>J45/J46</f>
        <v>#DIV/0!</v>
      </c>
      <c r="K47" s="85"/>
      <c r="L47" s="15" t="e">
        <f>L45/L46</f>
        <v>#DIV/0!</v>
      </c>
      <c r="M47" s="85"/>
      <c r="N47" s="15" t="e">
        <f>N45/N46</f>
        <v>#DIV/0!</v>
      </c>
      <c r="O47" s="85"/>
      <c r="P47" s="15" t="e">
        <f>P45/P46</f>
        <v>#DIV/0!</v>
      </c>
      <c r="Q47" s="85"/>
      <c r="R47" s="15" t="e">
        <f>R45/R46</f>
        <v>#DIV/0!</v>
      </c>
      <c r="S47" s="85"/>
      <c r="T47" s="15" t="e">
        <f>T45/T46</f>
        <v>#DIV/0!</v>
      </c>
      <c r="U47" s="85"/>
      <c r="V47" s="15" t="e">
        <f>V45/V46</f>
        <v>#DIV/0!</v>
      </c>
      <c r="W47" s="85"/>
      <c r="X47" s="85" t="e">
        <f>X45/X46</f>
        <v>#DIV/0!</v>
      </c>
      <c r="Y47" s="85"/>
      <c r="Z47" s="15">
        <f>Z45/Z46</f>
        <v>597.865179248137</v>
      </c>
    </row>
    <row r="48" spans="1:26" x14ac:dyDescent="0.2">
      <c r="A48" s="44"/>
    </row>
    <row r="51" spans="1:1" x14ac:dyDescent="0.2">
      <c r="A51" s="44"/>
    </row>
  </sheetData>
  <mergeCells count="2">
    <mergeCell ref="A2:Z2"/>
    <mergeCell ref="A27:Z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TRANSFERT EX 17 18</vt:lpstr>
      <vt:lpstr>TRANSFERT EX _18 19</vt:lpstr>
      <vt:lpstr>TRANSFERT EX_19 20</vt:lpstr>
      <vt:lpstr>TRANSFERT EX_20 21</vt:lpstr>
      <vt:lpstr>TRANSFERT EX_21 22</vt:lpstr>
      <vt:lpstr>TRANSFERT EX_22 23</vt:lpstr>
      <vt:lpstr>TRANSFERT EX_23 24</vt:lpstr>
      <vt:lpstr>TRANSFERT EX_24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2025-02-28T18:18:11Z</dcterms:created>
  <dcterms:modified xsi:type="dcterms:W3CDTF">2025-03-06T00:41:54Z</dcterms:modified>
</cp:coreProperties>
</file>